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\Desktop\regis2009\text\"/>
    </mc:Choice>
  </mc:AlternateContent>
  <xr:revisionPtr revIDLastSave="0" documentId="8_{CD1799F8-D33E-47D6-A536-956F0054CE91}" xr6:coauthVersionLast="45" xr6:coauthVersionMax="45" xr10:uidLastSave="{00000000-0000-0000-0000-000000000000}"/>
  <bookViews>
    <workbookView xWindow="-120" yWindow="-120" windowWidth="29040" windowHeight="15840" tabRatio="713" activeTab="6" xr2:uid="{00000000-000D-0000-FFFF-FFFF00000000}"/>
  </bookViews>
  <sheets>
    <sheet name="data66" sheetId="20" r:id="rId1"/>
    <sheet name="แยกชั้นปี" sheetId="1" r:id="rId2"/>
    <sheet name="จบปี66" sheetId="21" r:id="rId3"/>
    <sheet name="สรุปแยก" sheetId="6" r:id="rId4"/>
    <sheet name="สรุปรวม" sheetId="5" r:id="rId5"/>
    <sheet name="เผยแพร่ 4" sheetId="14" r:id="rId6"/>
    <sheet name="เผยแพร่ 5" sheetId="15" r:id="rId7"/>
  </sheets>
  <externalReferences>
    <externalReference r:id="rId8"/>
  </externalReferences>
  <definedNames>
    <definedName name="_xlnm.Print_Area" localSheetId="1">แยกชั้นปี!$A$1:$AO$67</definedName>
    <definedName name="_xlnm.Print_Titles" localSheetId="2">จบปี66!$1:$4</definedName>
    <definedName name="_xlnm.Print_Titles" localSheetId="6">'เผยแพร่ 5'!$1:$5</definedName>
    <definedName name="_xlnm.Print_Titles" localSheetId="1">แยกชั้นปี!$1:$4</definedName>
    <definedName name="_xlnm.Print_Titles" localSheetId="3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5" l="1"/>
  <c r="E69" i="14"/>
  <c r="D69" i="14"/>
  <c r="C69" i="14"/>
  <c r="I14" i="5"/>
  <c r="O14" i="5"/>
  <c r="C60" i="6"/>
  <c r="D60" i="6"/>
  <c r="E60" i="6"/>
  <c r="F60" i="6"/>
  <c r="G60" i="6"/>
  <c r="I60" i="6"/>
  <c r="M60" i="6"/>
  <c r="K60" i="6"/>
  <c r="X60" i="1"/>
  <c r="Y60" i="1"/>
  <c r="Z60" i="1"/>
  <c r="AA60" i="1"/>
  <c r="AC60" i="1" s="1"/>
  <c r="AB60" i="1"/>
  <c r="AD60" i="1"/>
  <c r="AE60" i="1"/>
  <c r="AF60" i="1"/>
  <c r="AG60" i="1"/>
  <c r="AI60" i="1" s="1"/>
  <c r="AH60" i="1"/>
  <c r="AJ60" i="1"/>
  <c r="AK60" i="1"/>
  <c r="AL60" i="1"/>
  <c r="AM60" i="1"/>
  <c r="AO60" i="1" s="1"/>
  <c r="AN60" i="1"/>
  <c r="AP60" i="1"/>
  <c r="AQ60" i="1"/>
  <c r="AR60" i="1"/>
  <c r="AS60" i="1"/>
  <c r="AU60" i="1" s="1"/>
  <c r="AT60" i="1"/>
  <c r="AV60" i="1"/>
  <c r="AW60" i="1"/>
  <c r="AX60" i="1"/>
  <c r="AY60" i="1"/>
  <c r="BA60" i="1" s="1"/>
  <c r="AZ60" i="1"/>
  <c r="BB60" i="1"/>
  <c r="BC60" i="1"/>
  <c r="BD60" i="1"/>
  <c r="BE60" i="1"/>
  <c r="BG60" i="1" s="1"/>
  <c r="BF60" i="1"/>
  <c r="F60" i="1"/>
  <c r="H60" i="1" s="1"/>
  <c r="G60" i="1"/>
  <c r="I60" i="1"/>
  <c r="U60" i="1" s="1"/>
  <c r="W60" i="1" s="1"/>
  <c r="J60" i="1"/>
  <c r="L60" i="1"/>
  <c r="N60" i="1" s="1"/>
  <c r="M60" i="1"/>
  <c r="O60" i="1"/>
  <c r="Q60" i="1" s="1"/>
  <c r="P60" i="1"/>
  <c r="V60" i="1" s="1"/>
  <c r="R60" i="1"/>
  <c r="T60" i="1" s="1"/>
  <c r="S60" i="1"/>
  <c r="D60" i="1"/>
  <c r="AH49" i="20"/>
  <c r="AH50" i="20"/>
  <c r="AH51" i="20"/>
  <c r="AH4" i="20"/>
  <c r="AH5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3" i="20"/>
  <c r="AE49" i="20"/>
  <c r="AE50" i="20"/>
  <c r="AE51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N53" i="20"/>
  <c r="O53" i="20"/>
  <c r="K60" i="1" l="1"/>
  <c r="D35" i="15"/>
  <c r="D34" i="15"/>
  <c r="T15" i="5" l="1"/>
  <c r="S14" i="5"/>
  <c r="T7" i="5"/>
  <c r="S5" i="5"/>
  <c r="V8" i="5"/>
  <c r="J11" i="6"/>
  <c r="Q50" i="6"/>
  <c r="Q61" i="6"/>
  <c r="N61" i="6"/>
  <c r="S15" i="5" s="1"/>
  <c r="O61" i="6"/>
  <c r="N62" i="6"/>
  <c r="Q62" i="6" s="1"/>
  <c r="O62" i="6"/>
  <c r="T16" i="5" s="1"/>
  <c r="O59" i="6"/>
  <c r="T14" i="5" s="1"/>
  <c r="N59" i="6"/>
  <c r="N50" i="6"/>
  <c r="S12" i="5" s="1"/>
  <c r="O50" i="6"/>
  <c r="T12" i="5" s="1"/>
  <c r="N51" i="6"/>
  <c r="Q51" i="6" s="1"/>
  <c r="N52" i="6"/>
  <c r="Q52" i="6" s="1"/>
  <c r="O52" i="6"/>
  <c r="N53" i="6"/>
  <c r="Q53" i="6"/>
  <c r="N54" i="6"/>
  <c r="Q54" i="6" s="1"/>
  <c r="N55" i="6"/>
  <c r="S13" i="5" s="1"/>
  <c r="O55" i="6"/>
  <c r="T13" i="5" s="1"/>
  <c r="N56" i="6"/>
  <c r="Q56" i="6" s="1"/>
  <c r="N49" i="6"/>
  <c r="S11" i="5" s="1"/>
  <c r="N39" i="6"/>
  <c r="N40" i="6"/>
  <c r="N41" i="6"/>
  <c r="O41" i="6"/>
  <c r="N42" i="6"/>
  <c r="N43" i="6"/>
  <c r="N44" i="6"/>
  <c r="O44" i="6"/>
  <c r="N45" i="6"/>
  <c r="N46" i="6"/>
  <c r="S10" i="5" s="1"/>
  <c r="O38" i="6"/>
  <c r="N38" i="6"/>
  <c r="Q25" i="6"/>
  <c r="Q26" i="6"/>
  <c r="Q31" i="6"/>
  <c r="Q33" i="6"/>
  <c r="Q35" i="6"/>
  <c r="P34" i="6"/>
  <c r="Q34" i="6" s="1"/>
  <c r="P35" i="6"/>
  <c r="W8" i="5" s="1"/>
  <c r="P33" i="6"/>
  <c r="U8" i="5" s="1"/>
  <c r="N22" i="6"/>
  <c r="Q22" i="6" s="1"/>
  <c r="N23" i="6"/>
  <c r="Q23" i="6" s="1"/>
  <c r="N24" i="6"/>
  <c r="Q24" i="6" s="1"/>
  <c r="N25" i="6"/>
  <c r="N26" i="6"/>
  <c r="N27" i="6"/>
  <c r="Q27" i="6" s="1"/>
  <c r="N28" i="6"/>
  <c r="Q28" i="6" s="1"/>
  <c r="N29" i="6"/>
  <c r="Q29" i="6" s="1"/>
  <c r="N30" i="6"/>
  <c r="Q30" i="6" s="1"/>
  <c r="N31" i="6"/>
  <c r="N32" i="6"/>
  <c r="Q32" i="6" s="1"/>
  <c r="N21" i="6"/>
  <c r="Q8" i="6"/>
  <c r="Q17" i="6"/>
  <c r="N7" i="6"/>
  <c r="Q7" i="6"/>
  <c r="N8" i="6"/>
  <c r="S6" i="5" s="1"/>
  <c r="N9" i="6"/>
  <c r="Q9" i="6" s="1"/>
  <c r="N10" i="6"/>
  <c r="Q10" i="6" s="1"/>
  <c r="N11" i="6"/>
  <c r="Q11" i="6"/>
  <c r="N12" i="6"/>
  <c r="Q12" i="6" s="1"/>
  <c r="N13" i="6"/>
  <c r="Q13" i="6" s="1"/>
  <c r="N14" i="6"/>
  <c r="Q14" i="6" s="1"/>
  <c r="N15" i="6"/>
  <c r="Q15" i="6"/>
  <c r="N16" i="6"/>
  <c r="S7" i="5" s="1"/>
  <c r="Q16" i="6"/>
  <c r="N17" i="6"/>
  <c r="O17" i="6"/>
  <c r="O19" i="6"/>
  <c r="N6" i="6"/>
  <c r="BC32" i="1"/>
  <c r="BD32" i="1" s="1"/>
  <c r="BB32" i="1"/>
  <c r="AZ32" i="1"/>
  <c r="AY32" i="1"/>
  <c r="BA32" i="1" s="1"/>
  <c r="AW32" i="1"/>
  <c r="AX32" i="1" s="1"/>
  <c r="AV32" i="1"/>
  <c r="R61" i="1"/>
  <c r="S61" i="1"/>
  <c r="R62" i="1"/>
  <c r="S62" i="1"/>
  <c r="S59" i="1"/>
  <c r="R5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S49" i="1"/>
  <c r="R49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S38" i="1"/>
  <c r="R38" i="1"/>
  <c r="R22" i="1"/>
  <c r="BB22" i="1" s="1"/>
  <c r="S22" i="1"/>
  <c r="BC22" i="1" s="1"/>
  <c r="R23" i="1"/>
  <c r="BB23" i="1" s="1"/>
  <c r="S23" i="1"/>
  <c r="BC23" i="1" s="1"/>
  <c r="R24" i="1"/>
  <c r="BB24" i="1" s="1"/>
  <c r="S24" i="1"/>
  <c r="BC24" i="1" s="1"/>
  <c r="BD24" i="1" s="1"/>
  <c r="R25" i="1"/>
  <c r="BB25" i="1" s="1"/>
  <c r="S25" i="1"/>
  <c r="BC25" i="1" s="1"/>
  <c r="R26" i="1"/>
  <c r="BB26" i="1" s="1"/>
  <c r="S26" i="1"/>
  <c r="BC26" i="1" s="1"/>
  <c r="R27" i="1"/>
  <c r="BB27" i="1" s="1"/>
  <c r="S27" i="1"/>
  <c r="BC27" i="1" s="1"/>
  <c r="BD27" i="1" s="1"/>
  <c r="R28" i="1"/>
  <c r="BB28" i="1" s="1"/>
  <c r="S28" i="1"/>
  <c r="BC28" i="1" s="1"/>
  <c r="R29" i="1"/>
  <c r="BB29" i="1" s="1"/>
  <c r="S29" i="1"/>
  <c r="BC29" i="1" s="1"/>
  <c r="R30" i="1"/>
  <c r="BB30" i="1" s="1"/>
  <c r="S30" i="1"/>
  <c r="BC30" i="1" s="1"/>
  <c r="BD30" i="1" s="1"/>
  <c r="R31" i="1"/>
  <c r="BB31" i="1" s="1"/>
  <c r="S31" i="1"/>
  <c r="BC31" i="1" s="1"/>
  <c r="S21" i="1"/>
  <c r="BC21" i="1" s="1"/>
  <c r="R21" i="1"/>
  <c r="BB21" i="1" s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S6" i="1"/>
  <c r="R6" i="1"/>
  <c r="AJ61" i="1"/>
  <c r="AK61" i="1"/>
  <c r="AJ62" i="1"/>
  <c r="AK62" i="1"/>
  <c r="AK59" i="1"/>
  <c r="AJ59" i="1"/>
  <c r="BB59" i="1" s="1"/>
  <c r="AG61" i="1"/>
  <c r="AH61" i="1"/>
  <c r="AG62" i="1"/>
  <c r="AH62" i="1"/>
  <c r="AH59" i="1"/>
  <c r="AG59" i="1"/>
  <c r="AD61" i="1"/>
  <c r="AE61" i="1"/>
  <c r="AD62" i="1"/>
  <c r="AE62" i="1"/>
  <c r="AE59" i="1"/>
  <c r="AD59" i="1"/>
  <c r="AA61" i="1"/>
  <c r="AB61" i="1"/>
  <c r="AA62" i="1"/>
  <c r="AB62" i="1"/>
  <c r="AB59" i="1"/>
  <c r="AA59" i="1"/>
  <c r="X61" i="1"/>
  <c r="Y61" i="1"/>
  <c r="X62" i="1"/>
  <c r="Y62" i="1"/>
  <c r="Y59" i="1"/>
  <c r="X59" i="1"/>
  <c r="AJ50" i="1"/>
  <c r="AK50" i="1"/>
  <c r="AJ51" i="1"/>
  <c r="AK51" i="1"/>
  <c r="AJ52" i="1"/>
  <c r="AK52" i="1"/>
  <c r="BC52" i="1" s="1"/>
  <c r="AJ53" i="1"/>
  <c r="AK53" i="1"/>
  <c r="AJ54" i="1"/>
  <c r="AK54" i="1"/>
  <c r="AJ55" i="1"/>
  <c r="AK55" i="1"/>
  <c r="BC55" i="1" s="1"/>
  <c r="AJ56" i="1"/>
  <c r="AK56" i="1"/>
  <c r="AK49" i="1"/>
  <c r="AJ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H49" i="1"/>
  <c r="AG49" i="1"/>
  <c r="AD50" i="1"/>
  <c r="AE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E49" i="1"/>
  <c r="AD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B49" i="1"/>
  <c r="AA49" i="1"/>
  <c r="X50" i="1"/>
  <c r="Y50" i="1"/>
  <c r="X51" i="1"/>
  <c r="Y51" i="1"/>
  <c r="X52" i="1"/>
  <c r="Y52" i="1"/>
  <c r="X53" i="1"/>
  <c r="Y53" i="1"/>
  <c r="X54" i="1"/>
  <c r="Y54" i="1"/>
  <c r="X55" i="1"/>
  <c r="Y55" i="1"/>
  <c r="X56" i="1"/>
  <c r="Y56" i="1"/>
  <c r="Y49" i="1"/>
  <c r="X49" i="1"/>
  <c r="AJ39" i="1"/>
  <c r="AK39" i="1"/>
  <c r="BC39" i="1" s="1"/>
  <c r="AJ40" i="1"/>
  <c r="AK40" i="1"/>
  <c r="BC40" i="1" s="1"/>
  <c r="AJ41" i="1"/>
  <c r="AK41" i="1"/>
  <c r="AJ42" i="1"/>
  <c r="AK42" i="1"/>
  <c r="BC42" i="1" s="1"/>
  <c r="AJ43" i="1"/>
  <c r="AK43" i="1"/>
  <c r="BC43" i="1" s="1"/>
  <c r="AJ44" i="1"/>
  <c r="AK44" i="1"/>
  <c r="AJ45" i="1"/>
  <c r="AK45" i="1"/>
  <c r="BC45" i="1" s="1"/>
  <c r="AJ46" i="1"/>
  <c r="AK46" i="1"/>
  <c r="BC46" i="1" s="1"/>
  <c r="AK38" i="1"/>
  <c r="AJ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H38" i="1"/>
  <c r="AG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E38" i="1"/>
  <c r="AD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B38" i="1"/>
  <c r="AA38" i="1"/>
  <c r="X39" i="1"/>
  <c r="Y39" i="1"/>
  <c r="X40" i="1"/>
  <c r="Y40" i="1"/>
  <c r="X41" i="1"/>
  <c r="AM41" i="1" s="1"/>
  <c r="Y41" i="1"/>
  <c r="X42" i="1"/>
  <c r="Y42" i="1"/>
  <c r="X43" i="1"/>
  <c r="Y43" i="1"/>
  <c r="X44" i="1"/>
  <c r="AM44" i="1" s="1"/>
  <c r="Y44" i="1"/>
  <c r="X45" i="1"/>
  <c r="Y45" i="1"/>
  <c r="X46" i="1"/>
  <c r="Y46" i="1"/>
  <c r="Y38" i="1"/>
  <c r="X38" i="1"/>
  <c r="AJ34" i="1"/>
  <c r="BB34" i="1" s="1"/>
  <c r="AK34" i="1"/>
  <c r="BC34" i="1" s="1"/>
  <c r="AJ35" i="1"/>
  <c r="BB35" i="1" s="1"/>
  <c r="AK35" i="1"/>
  <c r="BC35" i="1" s="1"/>
  <c r="AK33" i="1"/>
  <c r="BC33" i="1" s="1"/>
  <c r="AJ33" i="1"/>
  <c r="BB33" i="1" s="1"/>
  <c r="X34" i="1"/>
  <c r="AP34" i="1" s="1"/>
  <c r="Y34" i="1"/>
  <c r="AQ34" i="1" s="1"/>
  <c r="AA34" i="1"/>
  <c r="AS34" i="1" s="1"/>
  <c r="AB34" i="1"/>
  <c r="AT34" i="1" s="1"/>
  <c r="AD34" i="1"/>
  <c r="AV34" i="1" s="1"/>
  <c r="AE34" i="1"/>
  <c r="AW34" i="1" s="1"/>
  <c r="AG34" i="1"/>
  <c r="AY34" i="1" s="1"/>
  <c r="AH34" i="1"/>
  <c r="AZ34" i="1" s="1"/>
  <c r="X35" i="1"/>
  <c r="AP35" i="1" s="1"/>
  <c r="Y35" i="1"/>
  <c r="AQ35" i="1" s="1"/>
  <c r="AA35" i="1"/>
  <c r="AS35" i="1" s="1"/>
  <c r="AB35" i="1"/>
  <c r="AT35" i="1" s="1"/>
  <c r="AD35" i="1"/>
  <c r="AV35" i="1" s="1"/>
  <c r="AE35" i="1"/>
  <c r="AW35" i="1" s="1"/>
  <c r="AG35" i="1"/>
  <c r="AY35" i="1" s="1"/>
  <c r="AH35" i="1"/>
  <c r="AZ35" i="1" s="1"/>
  <c r="AH33" i="1"/>
  <c r="AZ33" i="1" s="1"/>
  <c r="AG33" i="1"/>
  <c r="AY33" i="1" s="1"/>
  <c r="AE33" i="1"/>
  <c r="AW33" i="1" s="1"/>
  <c r="AD33" i="1"/>
  <c r="AV33" i="1" s="1"/>
  <c r="AB33" i="1"/>
  <c r="AT33" i="1" s="1"/>
  <c r="AA33" i="1"/>
  <c r="AS33" i="1" s="1"/>
  <c r="Y33" i="1"/>
  <c r="AQ33" i="1" s="1"/>
  <c r="X33" i="1"/>
  <c r="AP33" i="1" s="1"/>
  <c r="AK7" i="1"/>
  <c r="AK8" i="1"/>
  <c r="BC8" i="1" s="1"/>
  <c r="AK9" i="1"/>
  <c r="AK10" i="1"/>
  <c r="BC10" i="1" s="1"/>
  <c r="AK11" i="1"/>
  <c r="BC11" i="1" s="1"/>
  <c r="AK12" i="1"/>
  <c r="AK13" i="1"/>
  <c r="AK14" i="1"/>
  <c r="BC14" i="1" s="1"/>
  <c r="AK15" i="1"/>
  <c r="AK16" i="1"/>
  <c r="BC16" i="1" s="1"/>
  <c r="AK17" i="1"/>
  <c r="BC17" i="1" s="1"/>
  <c r="AK18" i="1"/>
  <c r="AK6" i="1"/>
  <c r="AJ7" i="1"/>
  <c r="BB7" i="1" s="1"/>
  <c r="AJ8" i="1"/>
  <c r="AJ9" i="1"/>
  <c r="BB9" i="1" s="1"/>
  <c r="AJ10" i="1"/>
  <c r="AJ11" i="1"/>
  <c r="AJ12" i="1"/>
  <c r="AJ13" i="1"/>
  <c r="BB13" i="1" s="1"/>
  <c r="AJ14" i="1"/>
  <c r="AJ15" i="1"/>
  <c r="BB15" i="1" s="1"/>
  <c r="AJ16" i="1"/>
  <c r="AJ17" i="1"/>
  <c r="AJ18" i="1"/>
  <c r="AJ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H6" i="1"/>
  <c r="AG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E6" i="1"/>
  <c r="AD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B6" i="1"/>
  <c r="AA6" i="1"/>
  <c r="X7" i="1"/>
  <c r="Y7" i="1"/>
  <c r="X8" i="1"/>
  <c r="Y8" i="1"/>
  <c r="X9" i="1"/>
  <c r="Y9" i="1"/>
  <c r="X10" i="1"/>
  <c r="Y10" i="1"/>
  <c r="X11" i="1"/>
  <c r="AP11" i="1" s="1"/>
  <c r="Y11" i="1"/>
  <c r="AQ11" i="1" s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Y6" i="1"/>
  <c r="X6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P49" i="1"/>
  <c r="O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M49" i="1"/>
  <c r="L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J49" i="1"/>
  <c r="I49" i="1"/>
  <c r="O39" i="1"/>
  <c r="AY39" i="1" s="1"/>
  <c r="P39" i="1"/>
  <c r="O40" i="1"/>
  <c r="P40" i="1"/>
  <c r="O41" i="1"/>
  <c r="P41" i="1"/>
  <c r="O42" i="1"/>
  <c r="AY42" i="1" s="1"/>
  <c r="P42" i="1"/>
  <c r="O43" i="1"/>
  <c r="P43" i="1"/>
  <c r="O44" i="1"/>
  <c r="P44" i="1"/>
  <c r="O45" i="1"/>
  <c r="AY45" i="1" s="1"/>
  <c r="P45" i="1"/>
  <c r="O46" i="1"/>
  <c r="P46" i="1"/>
  <c r="P38" i="1"/>
  <c r="O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M38" i="1"/>
  <c r="L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J38" i="1"/>
  <c r="I38" i="1"/>
  <c r="F38" i="1"/>
  <c r="O22" i="1"/>
  <c r="AY22" i="1" s="1"/>
  <c r="P22" i="1"/>
  <c r="AZ22" i="1" s="1"/>
  <c r="O23" i="1"/>
  <c r="AY23" i="1" s="1"/>
  <c r="P23" i="1"/>
  <c r="AZ23" i="1" s="1"/>
  <c r="O24" i="1"/>
  <c r="AY24" i="1" s="1"/>
  <c r="P24" i="1"/>
  <c r="AZ24" i="1" s="1"/>
  <c r="O25" i="1"/>
  <c r="AY25" i="1" s="1"/>
  <c r="P25" i="1"/>
  <c r="AZ25" i="1" s="1"/>
  <c r="O26" i="1"/>
  <c r="AY26" i="1" s="1"/>
  <c r="P26" i="1"/>
  <c r="AZ26" i="1" s="1"/>
  <c r="O27" i="1"/>
  <c r="AY27" i="1" s="1"/>
  <c r="P27" i="1"/>
  <c r="AZ27" i="1" s="1"/>
  <c r="O28" i="1"/>
  <c r="AY28" i="1" s="1"/>
  <c r="P28" i="1"/>
  <c r="AZ28" i="1" s="1"/>
  <c r="O29" i="1"/>
  <c r="AY29" i="1" s="1"/>
  <c r="P29" i="1"/>
  <c r="AZ29" i="1" s="1"/>
  <c r="O30" i="1"/>
  <c r="AY30" i="1" s="1"/>
  <c r="P30" i="1"/>
  <c r="AZ30" i="1" s="1"/>
  <c r="O31" i="1"/>
  <c r="AY31" i="1" s="1"/>
  <c r="P31" i="1"/>
  <c r="AZ31" i="1" s="1"/>
  <c r="P21" i="1"/>
  <c r="AZ21" i="1" s="1"/>
  <c r="O21" i="1"/>
  <c r="AY21" i="1" s="1"/>
  <c r="L22" i="1"/>
  <c r="AV22" i="1" s="1"/>
  <c r="M22" i="1"/>
  <c r="AW22" i="1" s="1"/>
  <c r="L23" i="1"/>
  <c r="AV23" i="1" s="1"/>
  <c r="M23" i="1"/>
  <c r="AW23" i="1" s="1"/>
  <c r="L24" i="1"/>
  <c r="AV24" i="1" s="1"/>
  <c r="M24" i="1"/>
  <c r="AW24" i="1" s="1"/>
  <c r="L25" i="1"/>
  <c r="AV25" i="1" s="1"/>
  <c r="M25" i="1"/>
  <c r="AW25" i="1" s="1"/>
  <c r="L26" i="1"/>
  <c r="AV26" i="1" s="1"/>
  <c r="M26" i="1"/>
  <c r="AW26" i="1" s="1"/>
  <c r="L27" i="1"/>
  <c r="AV27" i="1" s="1"/>
  <c r="M27" i="1"/>
  <c r="AW27" i="1" s="1"/>
  <c r="L28" i="1"/>
  <c r="AV28" i="1" s="1"/>
  <c r="M28" i="1"/>
  <c r="AW28" i="1" s="1"/>
  <c r="L29" i="1"/>
  <c r="AV29" i="1" s="1"/>
  <c r="M29" i="1"/>
  <c r="AW29" i="1" s="1"/>
  <c r="L30" i="1"/>
  <c r="AV30" i="1" s="1"/>
  <c r="M30" i="1"/>
  <c r="AW30" i="1" s="1"/>
  <c r="L31" i="1"/>
  <c r="AV31" i="1" s="1"/>
  <c r="M31" i="1"/>
  <c r="AW31" i="1" s="1"/>
  <c r="M21" i="1"/>
  <c r="AW21" i="1" s="1"/>
  <c r="L21" i="1"/>
  <c r="AV21" i="1" s="1"/>
  <c r="I22" i="1"/>
  <c r="J22" i="1"/>
  <c r="I23" i="1"/>
  <c r="J23" i="1"/>
  <c r="I24" i="1"/>
  <c r="J24" i="1"/>
  <c r="AT24" i="1" s="1"/>
  <c r="I25" i="1"/>
  <c r="J25" i="1"/>
  <c r="I26" i="1"/>
  <c r="J26" i="1"/>
  <c r="I27" i="1"/>
  <c r="J27" i="1"/>
  <c r="AT27" i="1" s="1"/>
  <c r="I28" i="1"/>
  <c r="J28" i="1"/>
  <c r="I29" i="1"/>
  <c r="J29" i="1"/>
  <c r="I30" i="1"/>
  <c r="J30" i="1"/>
  <c r="AT30" i="1" s="1"/>
  <c r="I31" i="1"/>
  <c r="J31" i="1"/>
  <c r="I32" i="1"/>
  <c r="J32" i="1"/>
  <c r="J21" i="1"/>
  <c r="AT21" i="1" s="1"/>
  <c r="I21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P6" i="1"/>
  <c r="O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M6" i="1"/>
  <c r="L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J6" i="1"/>
  <c r="I6" i="1"/>
  <c r="G65" i="1"/>
  <c r="G66" i="1" s="1"/>
  <c r="F65" i="1"/>
  <c r="AP65" i="1" s="1"/>
  <c r="F61" i="1"/>
  <c r="G61" i="1"/>
  <c r="F62" i="1"/>
  <c r="G62" i="1"/>
  <c r="G59" i="1"/>
  <c r="F5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G49" i="1"/>
  <c r="F49" i="1"/>
  <c r="F39" i="1"/>
  <c r="AP39" i="1" s="1"/>
  <c r="G39" i="1"/>
  <c r="F40" i="1"/>
  <c r="G40" i="1"/>
  <c r="F41" i="1"/>
  <c r="G41" i="1"/>
  <c r="F42" i="1"/>
  <c r="AP42" i="1" s="1"/>
  <c r="G42" i="1"/>
  <c r="F43" i="1"/>
  <c r="G43" i="1"/>
  <c r="F44" i="1"/>
  <c r="G44" i="1"/>
  <c r="F45" i="1"/>
  <c r="AP45" i="1" s="1"/>
  <c r="G45" i="1"/>
  <c r="F46" i="1"/>
  <c r="G46" i="1"/>
  <c r="G38" i="1"/>
  <c r="F22" i="1"/>
  <c r="AP22" i="1" s="1"/>
  <c r="G22" i="1"/>
  <c r="AQ22" i="1" s="1"/>
  <c r="F23" i="1"/>
  <c r="AP23" i="1" s="1"/>
  <c r="G23" i="1"/>
  <c r="AQ23" i="1" s="1"/>
  <c r="F24" i="1"/>
  <c r="AP24" i="1" s="1"/>
  <c r="G24" i="1"/>
  <c r="AQ24" i="1" s="1"/>
  <c r="F25" i="1"/>
  <c r="AP25" i="1" s="1"/>
  <c r="G25" i="1"/>
  <c r="AQ25" i="1" s="1"/>
  <c r="F26" i="1"/>
  <c r="AP26" i="1" s="1"/>
  <c r="G26" i="1"/>
  <c r="AQ26" i="1" s="1"/>
  <c r="F27" i="1"/>
  <c r="AP27" i="1" s="1"/>
  <c r="G27" i="1"/>
  <c r="AQ27" i="1" s="1"/>
  <c r="F28" i="1"/>
  <c r="AP28" i="1" s="1"/>
  <c r="G28" i="1"/>
  <c r="AQ28" i="1" s="1"/>
  <c r="F29" i="1"/>
  <c r="AP29" i="1" s="1"/>
  <c r="G29" i="1"/>
  <c r="AQ29" i="1" s="1"/>
  <c r="F30" i="1"/>
  <c r="AP30" i="1" s="1"/>
  <c r="G30" i="1"/>
  <c r="AQ30" i="1" s="1"/>
  <c r="F31" i="1"/>
  <c r="AP31" i="1" s="1"/>
  <c r="G31" i="1"/>
  <c r="AQ31" i="1" s="1"/>
  <c r="F32" i="1"/>
  <c r="AP32" i="1" s="1"/>
  <c r="G32" i="1"/>
  <c r="AQ32" i="1" s="1"/>
  <c r="G21" i="1"/>
  <c r="AQ21" i="1" s="1"/>
  <c r="F21" i="1"/>
  <c r="AP21" i="1" s="1"/>
  <c r="F7" i="1"/>
  <c r="G7" i="1"/>
  <c r="F8" i="1"/>
  <c r="G8" i="1"/>
  <c r="F9" i="1"/>
  <c r="G9" i="1"/>
  <c r="F10" i="1"/>
  <c r="G10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G6" i="1"/>
  <c r="F6" i="1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52" i="20"/>
  <c r="AE3" i="20"/>
  <c r="Q53" i="20"/>
  <c r="R53" i="20"/>
  <c r="S53" i="20"/>
  <c r="T53" i="20"/>
  <c r="U53" i="20"/>
  <c r="V53" i="20"/>
  <c r="W53" i="20"/>
  <c r="X53" i="20"/>
  <c r="Y53" i="20"/>
  <c r="Z53" i="20"/>
  <c r="AA53" i="20"/>
  <c r="AB53" i="20"/>
  <c r="AC53" i="20"/>
  <c r="AD5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3" i="20"/>
  <c r="Q55" i="6" l="1"/>
  <c r="S16" i="5"/>
  <c r="AY12" i="1"/>
  <c r="AY9" i="1"/>
  <c r="AX34" i="1"/>
  <c r="AP15" i="1"/>
  <c r="AV44" i="1"/>
  <c r="AV41" i="1"/>
  <c r="BB54" i="1"/>
  <c r="BB51" i="1"/>
  <c r="BB62" i="1"/>
  <c r="AP61" i="1"/>
  <c r="AQ8" i="1"/>
  <c r="AV38" i="1"/>
  <c r="AF46" i="1"/>
  <c r="AF40" i="1"/>
  <c r="AF54" i="1"/>
  <c r="AF51" i="1"/>
  <c r="AZ6" i="1"/>
  <c r="BC18" i="1"/>
  <c r="BC12" i="1"/>
  <c r="AL18" i="1"/>
  <c r="AL12" i="1"/>
  <c r="BA21" i="1"/>
  <c r="BB16" i="1"/>
  <c r="BB10" i="1"/>
  <c r="BB17" i="1"/>
  <c r="BB14" i="1"/>
  <c r="BB11" i="1"/>
  <c r="BB8" i="1"/>
  <c r="BB52" i="1"/>
  <c r="BA35" i="1"/>
  <c r="AU34" i="1"/>
  <c r="BC15" i="1"/>
  <c r="BC9" i="1"/>
  <c r="BA34" i="1"/>
  <c r="BA29" i="1"/>
  <c r="AP10" i="1"/>
  <c r="AP7" i="1"/>
  <c r="AS6" i="1"/>
  <c r="AX29" i="1"/>
  <c r="AX26" i="1"/>
  <c r="AX23" i="1"/>
  <c r="AS46" i="1"/>
  <c r="AU46" i="1" s="1"/>
  <c r="AS43" i="1"/>
  <c r="AU43" i="1" s="1"/>
  <c r="AS40" i="1"/>
  <c r="BC49" i="1"/>
  <c r="BB46" i="1"/>
  <c r="BD46" i="1" s="1"/>
  <c r="BB56" i="1"/>
  <c r="BB53" i="1"/>
  <c r="BB50" i="1"/>
  <c r="BD22" i="1"/>
  <c r="BD25" i="1"/>
  <c r="U56" i="1"/>
  <c r="U13" i="1"/>
  <c r="U17" i="1"/>
  <c r="U8" i="1"/>
  <c r="U32" i="1"/>
  <c r="U29" i="1"/>
  <c r="U26" i="1"/>
  <c r="U23" i="1"/>
  <c r="BA30" i="1"/>
  <c r="BA27" i="1"/>
  <c r="BA24" i="1"/>
  <c r="U38" i="1"/>
  <c r="V44" i="1"/>
  <c r="V41" i="1"/>
  <c r="U49" i="1"/>
  <c r="V54" i="1"/>
  <c r="V51" i="1"/>
  <c r="V52" i="1"/>
  <c r="AP6" i="1"/>
  <c r="AQ13" i="1"/>
  <c r="AY6" i="1"/>
  <c r="AQ46" i="1"/>
  <c r="AQ43" i="1"/>
  <c r="AQ40" i="1"/>
  <c r="AT46" i="1"/>
  <c r="AT43" i="1"/>
  <c r="AT40" i="1"/>
  <c r="AW43" i="1"/>
  <c r="AZ46" i="1"/>
  <c r="AZ43" i="1"/>
  <c r="AZ40" i="1"/>
  <c r="AQ56" i="1"/>
  <c r="AQ53" i="1"/>
  <c r="AQ50" i="1"/>
  <c r="AT55" i="1"/>
  <c r="AT52" i="1"/>
  <c r="AV49" i="1"/>
  <c r="AZ56" i="1"/>
  <c r="AZ53" i="1"/>
  <c r="AZ50" i="1"/>
  <c r="BD52" i="1"/>
  <c r="AP59" i="1"/>
  <c r="P53" i="20"/>
  <c r="AX30" i="1"/>
  <c r="AX27" i="1"/>
  <c r="AX24" i="1"/>
  <c r="BC59" i="1"/>
  <c r="BD59" i="1" s="1"/>
  <c r="BD29" i="1"/>
  <c r="BD26" i="1"/>
  <c r="BD23" i="1"/>
  <c r="BB45" i="1"/>
  <c r="BD45" i="1" s="1"/>
  <c r="BB42" i="1"/>
  <c r="BD42" i="1" s="1"/>
  <c r="BB39" i="1"/>
  <c r="BD39" i="1" s="1"/>
  <c r="AH52" i="20"/>
  <c r="BD31" i="1"/>
  <c r="BD28" i="1"/>
  <c r="AQ65" i="1"/>
  <c r="AQ66" i="1" s="1"/>
  <c r="AS23" i="1"/>
  <c r="BE23" i="1" s="1"/>
  <c r="BA26" i="1"/>
  <c r="BD21" i="1"/>
  <c r="BA22" i="1"/>
  <c r="BF30" i="1"/>
  <c r="BF24" i="1"/>
  <c r="AX21" i="1"/>
  <c r="BF21" i="1"/>
  <c r="AX31" i="1"/>
  <c r="AX28" i="1"/>
  <c r="AX25" i="1"/>
  <c r="AX22" i="1"/>
  <c r="BA28" i="1"/>
  <c r="BA31" i="1"/>
  <c r="AS26" i="1"/>
  <c r="AS29" i="1"/>
  <c r="BE29" i="1" s="1"/>
  <c r="BA23" i="1"/>
  <c r="AS32" i="1"/>
  <c r="BE32" i="1" s="1"/>
  <c r="BF27" i="1"/>
  <c r="BA25" i="1"/>
  <c r="V32" i="1"/>
  <c r="V29" i="1"/>
  <c r="V26" i="1"/>
  <c r="V23" i="1"/>
  <c r="U45" i="1"/>
  <c r="U42" i="1"/>
  <c r="U39" i="1"/>
  <c r="U52" i="1"/>
  <c r="AW6" i="1"/>
  <c r="AQ38" i="1"/>
  <c r="AT38" i="1"/>
  <c r="AS44" i="1"/>
  <c r="AS41" i="1"/>
  <c r="AW38" i="1"/>
  <c r="AZ38" i="1"/>
  <c r="AY44" i="1"/>
  <c r="AY41" i="1"/>
  <c r="BC38" i="1"/>
  <c r="BB44" i="1"/>
  <c r="BB41" i="1"/>
  <c r="AQ49" i="1"/>
  <c r="AP54" i="1"/>
  <c r="AP51" i="1"/>
  <c r="AS56" i="1"/>
  <c r="AS53" i="1"/>
  <c r="AS50" i="1"/>
  <c r="AV55" i="1"/>
  <c r="AV52" i="1"/>
  <c r="AZ49" i="1"/>
  <c r="AY54" i="1"/>
  <c r="AY51" i="1"/>
  <c r="BB61" i="1"/>
  <c r="U55" i="1"/>
  <c r="V31" i="1"/>
  <c r="V28" i="1"/>
  <c r="V25" i="1"/>
  <c r="V22" i="1"/>
  <c r="V38" i="1"/>
  <c r="U44" i="1"/>
  <c r="U41" i="1"/>
  <c r="V49" i="1"/>
  <c r="U54" i="1"/>
  <c r="U51" i="1"/>
  <c r="AQ6" i="1"/>
  <c r="AP46" i="1"/>
  <c r="AP43" i="1"/>
  <c r="AP40" i="1"/>
  <c r="AV46" i="1"/>
  <c r="AV43" i="1"/>
  <c r="AV40" i="1"/>
  <c r="AY46" i="1"/>
  <c r="AY43" i="1"/>
  <c r="BA43" i="1" s="1"/>
  <c r="AY40" i="1"/>
  <c r="AP56" i="1"/>
  <c r="AP53" i="1"/>
  <c r="AP50" i="1"/>
  <c r="AS55" i="1"/>
  <c r="AS52" i="1"/>
  <c r="AU52" i="1" s="1"/>
  <c r="AW49" i="1"/>
  <c r="AV54" i="1"/>
  <c r="AV51" i="1"/>
  <c r="AY56" i="1"/>
  <c r="BA56" i="1" s="1"/>
  <c r="AY53" i="1"/>
  <c r="AY50" i="1"/>
  <c r="AQ59" i="1"/>
  <c r="AT23" i="1"/>
  <c r="BF23" i="1" s="1"/>
  <c r="AT26" i="1"/>
  <c r="BF26" i="1" s="1"/>
  <c r="AT29" i="1"/>
  <c r="BF29" i="1" s="1"/>
  <c r="AT32" i="1"/>
  <c r="BF32" i="1" s="1"/>
  <c r="U31" i="1"/>
  <c r="U28" i="1"/>
  <c r="U25" i="1"/>
  <c r="U22" i="1"/>
  <c r="V46" i="1"/>
  <c r="V43" i="1"/>
  <c r="V40" i="1"/>
  <c r="V56" i="1"/>
  <c r="V53" i="1"/>
  <c r="V50" i="1"/>
  <c r="BB6" i="1"/>
  <c r="AV36" i="1"/>
  <c r="AQ45" i="1"/>
  <c r="AQ42" i="1"/>
  <c r="AR42" i="1" s="1"/>
  <c r="AQ39" i="1"/>
  <c r="AR39" i="1" s="1"/>
  <c r="AT45" i="1"/>
  <c r="AT42" i="1"/>
  <c r="AT39" i="1"/>
  <c r="AW45" i="1"/>
  <c r="AW42" i="1"/>
  <c r="AW39" i="1"/>
  <c r="AZ45" i="1"/>
  <c r="BA45" i="1" s="1"/>
  <c r="AZ42" i="1"/>
  <c r="BA42" i="1" s="1"/>
  <c r="AZ39" i="1"/>
  <c r="BA39" i="1" s="1"/>
  <c r="AQ55" i="1"/>
  <c r="AQ52" i="1"/>
  <c r="AR52" i="1" s="1"/>
  <c r="AS49" i="1"/>
  <c r="AT54" i="1"/>
  <c r="AT51" i="1"/>
  <c r="AW56" i="1"/>
  <c r="AW53" i="1"/>
  <c r="AW50" i="1"/>
  <c r="AZ55" i="1"/>
  <c r="AZ52" i="1"/>
  <c r="BB49" i="1"/>
  <c r="BC54" i="1"/>
  <c r="BD54" i="1" s="1"/>
  <c r="BC51" i="1"/>
  <c r="BD51" i="1" s="1"/>
  <c r="AQ62" i="1"/>
  <c r="BC62" i="1"/>
  <c r="BD62" i="1" s="1"/>
  <c r="AS22" i="1"/>
  <c r="BE22" i="1" s="1"/>
  <c r="AS25" i="1"/>
  <c r="AS28" i="1"/>
  <c r="BE28" i="1" s="1"/>
  <c r="AS31" i="1"/>
  <c r="U21" i="1"/>
  <c r="V30" i="1"/>
  <c r="V27" i="1"/>
  <c r="V24" i="1"/>
  <c r="U53" i="1"/>
  <c r="U50" i="1"/>
  <c r="AT6" i="1"/>
  <c r="AU6" i="1" s="1"/>
  <c r="AY15" i="1"/>
  <c r="BC13" i="1"/>
  <c r="BC7" i="1"/>
  <c r="AS45" i="1"/>
  <c r="AS42" i="1"/>
  <c r="AS39" i="1"/>
  <c r="AV45" i="1"/>
  <c r="AV42" i="1"/>
  <c r="AV39" i="1"/>
  <c r="AP55" i="1"/>
  <c r="AP52" i="1"/>
  <c r="AT49" i="1"/>
  <c r="AS54" i="1"/>
  <c r="AS51" i="1"/>
  <c r="AV56" i="1"/>
  <c r="AV53" i="1"/>
  <c r="AV50" i="1"/>
  <c r="AY55" i="1"/>
  <c r="AY52" i="1"/>
  <c r="AP62" i="1"/>
  <c r="U46" i="1"/>
  <c r="U43" i="1"/>
  <c r="U40" i="1"/>
  <c r="AT22" i="1"/>
  <c r="BF22" i="1" s="1"/>
  <c r="AT25" i="1"/>
  <c r="BF25" i="1" s="1"/>
  <c r="AT28" i="1"/>
  <c r="BF28" i="1" s="1"/>
  <c r="AT31" i="1"/>
  <c r="BF31" i="1" s="1"/>
  <c r="BB43" i="1"/>
  <c r="V6" i="1"/>
  <c r="U16" i="1"/>
  <c r="U10" i="1"/>
  <c r="U7" i="1"/>
  <c r="V21" i="1"/>
  <c r="U30" i="1"/>
  <c r="U27" i="1"/>
  <c r="U24" i="1"/>
  <c r="V45" i="1"/>
  <c r="V42" i="1"/>
  <c r="V39" i="1"/>
  <c r="V55" i="1"/>
  <c r="AV6" i="1"/>
  <c r="AP36" i="1"/>
  <c r="AP38" i="1"/>
  <c r="AQ44" i="1"/>
  <c r="AQ41" i="1"/>
  <c r="AS38" i="1"/>
  <c r="AT44" i="1"/>
  <c r="AT41" i="1"/>
  <c r="AW44" i="1"/>
  <c r="AW41" i="1"/>
  <c r="AZ44" i="1"/>
  <c r="BB38" i="1"/>
  <c r="BC44" i="1"/>
  <c r="BC41" i="1"/>
  <c r="AP49" i="1"/>
  <c r="AQ54" i="1"/>
  <c r="AQ51" i="1"/>
  <c r="AT56" i="1"/>
  <c r="AT53" i="1"/>
  <c r="AT50" i="1"/>
  <c r="AW55" i="1"/>
  <c r="AW52" i="1"/>
  <c r="AY49" i="1"/>
  <c r="AZ54" i="1"/>
  <c r="AZ51" i="1"/>
  <c r="BC56" i="1"/>
  <c r="BD56" i="1" s="1"/>
  <c r="BC53" i="1"/>
  <c r="BC50" i="1"/>
  <c r="AQ61" i="1"/>
  <c r="AR61" i="1" s="1"/>
  <c r="BC61" i="1"/>
  <c r="AS21" i="1"/>
  <c r="AU21" i="1" s="1"/>
  <c r="AS24" i="1"/>
  <c r="AU24" i="1" s="1"/>
  <c r="AS27" i="1"/>
  <c r="AU27" i="1" s="1"/>
  <c r="AS30" i="1"/>
  <c r="AU30" i="1" s="1"/>
  <c r="BB40" i="1"/>
  <c r="BD40" i="1" s="1"/>
  <c r="BB55" i="1"/>
  <c r="BD55" i="1" s="1"/>
  <c r="AX35" i="1"/>
  <c r="BF34" i="1"/>
  <c r="BD34" i="1"/>
  <c r="AU35" i="1"/>
  <c r="AX33" i="1"/>
  <c r="AW36" i="1"/>
  <c r="BA33" i="1"/>
  <c r="AY36" i="1"/>
  <c r="BF33" i="1"/>
  <c r="AQ36" i="1"/>
  <c r="AZ36" i="1"/>
  <c r="BD33" i="1"/>
  <c r="BC36" i="1"/>
  <c r="AE53" i="20"/>
  <c r="AR6" i="1"/>
  <c r="AU33" i="1"/>
  <c r="BF35" i="1"/>
  <c r="BD35" i="1"/>
  <c r="BB36" i="1"/>
  <c r="AP8" i="1"/>
  <c r="AL14" i="1"/>
  <c r="AL8" i="1"/>
  <c r="AP17" i="1"/>
  <c r="AP14" i="1"/>
  <c r="AT16" i="1"/>
  <c r="AT13" i="1"/>
  <c r="AT10" i="1"/>
  <c r="AT7" i="1"/>
  <c r="AW17" i="1"/>
  <c r="AW14" i="1"/>
  <c r="AW11" i="1"/>
  <c r="AW8" i="1"/>
  <c r="AZ18" i="1"/>
  <c r="AZ15" i="1"/>
  <c r="BA15" i="1" s="1"/>
  <c r="AZ12" i="1"/>
  <c r="BA12" i="1" s="1"/>
  <c r="AZ9" i="1"/>
  <c r="BA9" i="1" s="1"/>
  <c r="AF11" i="1"/>
  <c r="AI12" i="1"/>
  <c r="AL6" i="1"/>
  <c r="AQ9" i="1"/>
  <c r="AC41" i="1"/>
  <c r="AF44" i="1"/>
  <c r="AI38" i="1"/>
  <c r="AI41" i="1"/>
  <c r="BB18" i="1"/>
  <c r="BB12" i="1"/>
  <c r="BC6" i="1"/>
  <c r="AY38" i="1"/>
  <c r="AP41" i="1"/>
  <c r="AP44" i="1"/>
  <c r="AR44" i="1" s="1"/>
  <c r="AW51" i="1"/>
  <c r="AW54" i="1"/>
  <c r="BD18" i="1"/>
  <c r="AW40" i="1"/>
  <c r="AZ41" i="1"/>
  <c r="AW46" i="1"/>
  <c r="AQ18" i="1"/>
  <c r="AQ15" i="1"/>
  <c r="AR15" i="1" s="1"/>
  <c r="AQ12" i="1"/>
  <c r="AS15" i="1"/>
  <c r="AS9" i="1"/>
  <c r="AR45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BE25" i="1"/>
  <c r="BE26" i="1"/>
  <c r="BE33" i="1"/>
  <c r="BE34" i="1"/>
  <c r="BE35" i="1"/>
  <c r="AQ16" i="1"/>
  <c r="AP16" i="1"/>
  <c r="AP13" i="1"/>
  <c r="AT18" i="1"/>
  <c r="AT15" i="1"/>
  <c r="AT12" i="1"/>
  <c r="AT9" i="1"/>
  <c r="AW16" i="1"/>
  <c r="AW13" i="1"/>
  <c r="AW10" i="1"/>
  <c r="AW7" i="1"/>
  <c r="AZ17" i="1"/>
  <c r="AZ14" i="1"/>
  <c r="AZ11" i="1"/>
  <c r="AZ8" i="1"/>
  <c r="AR11" i="1"/>
  <c r="AS18" i="1"/>
  <c r="AL56" i="1"/>
  <c r="Z61" i="1"/>
  <c r="AF61" i="1"/>
  <c r="AL61" i="1"/>
  <c r="V18" i="1"/>
  <c r="V13" i="1"/>
  <c r="V9" i="1"/>
  <c r="U18" i="1"/>
  <c r="U15" i="1"/>
  <c r="U9" i="1"/>
  <c r="AT17" i="1"/>
  <c r="AT8" i="1"/>
  <c r="AW15" i="1"/>
  <c r="AZ13" i="1"/>
  <c r="AZ7" i="1"/>
  <c r="V16" i="1"/>
  <c r="V12" i="1"/>
  <c r="V7" i="1"/>
  <c r="V17" i="1"/>
  <c r="V14" i="1"/>
  <c r="V11" i="1"/>
  <c r="V8" i="1"/>
  <c r="H18" i="1"/>
  <c r="J18" i="6" s="1"/>
  <c r="H12" i="1"/>
  <c r="J12" i="6" s="1"/>
  <c r="AT14" i="1"/>
  <c r="AT11" i="1"/>
  <c r="AW18" i="1"/>
  <c r="AW12" i="1"/>
  <c r="AW9" i="1"/>
  <c r="AZ16" i="1"/>
  <c r="AZ10" i="1"/>
  <c r="AQ17" i="1"/>
  <c r="AQ14" i="1"/>
  <c r="AQ10" i="1"/>
  <c r="AQ7" i="1"/>
  <c r="AR7" i="1" s="1"/>
  <c r="AS17" i="1"/>
  <c r="AS14" i="1"/>
  <c r="AU14" i="1" s="1"/>
  <c r="AS11" i="1"/>
  <c r="AU11" i="1" s="1"/>
  <c r="AS8" i="1"/>
  <c r="AV18" i="1"/>
  <c r="AV15" i="1"/>
  <c r="AV12" i="1"/>
  <c r="AV9" i="1"/>
  <c r="AY16" i="1"/>
  <c r="AY13" i="1"/>
  <c r="BA13" i="1" s="1"/>
  <c r="AY10" i="1"/>
  <c r="AY7" i="1"/>
  <c r="U11" i="1"/>
  <c r="U12" i="1"/>
  <c r="U6" i="1"/>
  <c r="V15" i="1"/>
  <c r="V10" i="1"/>
  <c r="AY18" i="1"/>
  <c r="BA18" i="1" s="1"/>
  <c r="AD47" i="1"/>
  <c r="U14" i="1"/>
  <c r="AS16" i="1"/>
  <c r="AS7" i="1"/>
  <c r="AV14" i="1"/>
  <c r="AV16" i="1"/>
  <c r="AV13" i="1"/>
  <c r="AV10" i="1"/>
  <c r="AV7" i="1"/>
  <c r="AY17" i="1"/>
  <c r="AY14" i="1"/>
  <c r="AY11" i="1"/>
  <c r="AY8" i="1"/>
  <c r="AS12" i="1"/>
  <c r="AC42" i="1"/>
  <c r="AI52" i="1"/>
  <c r="AL38" i="1"/>
  <c r="AF55" i="1"/>
  <c r="AF52" i="1"/>
  <c r="AI49" i="1"/>
  <c r="AS10" i="1"/>
  <c r="AV11" i="1"/>
  <c r="AS13" i="1"/>
  <c r="AV17" i="1"/>
  <c r="AV8" i="1"/>
  <c r="AP9" i="1"/>
  <c r="AL35" i="1"/>
  <c r="Z46" i="1"/>
  <c r="Z40" i="1"/>
  <c r="AM45" i="1"/>
  <c r="AP18" i="1"/>
  <c r="AP12" i="1"/>
  <c r="AI33" i="1"/>
  <c r="H49" i="1"/>
  <c r="J49" i="6" s="1"/>
  <c r="K21" i="1"/>
  <c r="Z17" i="1"/>
  <c r="K17" i="6" s="1"/>
  <c r="Z11" i="1"/>
  <c r="AC18" i="1"/>
  <c r="AC15" i="1"/>
  <c r="AC12" i="1"/>
  <c r="AC9" i="1"/>
  <c r="AE19" i="1"/>
  <c r="AF13" i="1"/>
  <c r="AF7" i="1"/>
  <c r="AI17" i="1"/>
  <c r="AI14" i="1"/>
  <c r="AI11" i="1"/>
  <c r="AI8" i="1"/>
  <c r="AL16" i="1"/>
  <c r="AL10" i="1"/>
  <c r="Z33" i="1"/>
  <c r="AL34" i="1"/>
  <c r="AM39" i="1"/>
  <c r="AC39" i="1"/>
  <c r="AF42" i="1"/>
  <c r="AH47" i="1"/>
  <c r="AA57" i="1"/>
  <c r="AF56" i="1"/>
  <c r="AF53" i="1"/>
  <c r="AF50" i="1"/>
  <c r="Y63" i="1"/>
  <c r="AC59" i="1"/>
  <c r="Z16" i="1"/>
  <c r="Z13" i="1"/>
  <c r="Z10" i="1"/>
  <c r="AC17" i="1"/>
  <c r="AC14" i="1"/>
  <c r="AC11" i="1"/>
  <c r="AC8" i="1"/>
  <c r="AF18" i="1"/>
  <c r="AF15" i="1"/>
  <c r="AF12" i="1"/>
  <c r="AF9" i="1"/>
  <c r="AI16" i="1"/>
  <c r="AI13" i="1"/>
  <c r="AI10" i="1"/>
  <c r="AI7" i="1"/>
  <c r="Y47" i="1"/>
  <c r="AL49" i="1"/>
  <c r="Z62" i="1"/>
  <c r="Z7" i="1"/>
  <c r="AN18" i="1"/>
  <c r="AN12" i="1"/>
  <c r="AC6" i="1"/>
  <c r="AN16" i="1"/>
  <c r="AN10" i="1"/>
  <c r="AN33" i="1"/>
  <c r="AC44" i="1"/>
  <c r="AC61" i="1"/>
  <c r="AG63" i="1"/>
  <c r="AJ63" i="1"/>
  <c r="AN53" i="1"/>
  <c r="AN50" i="1"/>
  <c r="AC43" i="1"/>
  <c r="AM14" i="1"/>
  <c r="H21" i="1"/>
  <c r="J21" i="6" s="1"/>
  <c r="H24" i="1"/>
  <c r="J24" i="6" s="1"/>
  <c r="X19" i="1"/>
  <c r="AG19" i="1"/>
  <c r="AL15" i="1"/>
  <c r="AL9" i="1"/>
  <c r="AM33" i="1"/>
  <c r="AF34" i="1"/>
  <c r="AL33" i="1"/>
  <c r="X47" i="1"/>
  <c r="AN44" i="1"/>
  <c r="AO44" i="1" s="1"/>
  <c r="Z41" i="1"/>
  <c r="AN45" i="1"/>
  <c r="AF43" i="1"/>
  <c r="AI46" i="1"/>
  <c r="AI40" i="1"/>
  <c r="Z49" i="1"/>
  <c r="AM54" i="1"/>
  <c r="AM51" i="1"/>
  <c r="AM56" i="1"/>
  <c r="AM53" i="1"/>
  <c r="AO53" i="1" s="1"/>
  <c r="AM50" i="1"/>
  <c r="AO50" i="1" s="1"/>
  <c r="AI54" i="1"/>
  <c r="H43" i="1"/>
  <c r="J43" i="6" s="1"/>
  <c r="AN15" i="1"/>
  <c r="AN9" i="1"/>
  <c r="AC13" i="1"/>
  <c r="AC7" i="1"/>
  <c r="AN17" i="1"/>
  <c r="AF14" i="1"/>
  <c r="AN11" i="1"/>
  <c r="AF8" i="1"/>
  <c r="AI18" i="1"/>
  <c r="AI15" i="1"/>
  <c r="AI9" i="1"/>
  <c r="AJ19" i="1"/>
  <c r="AL13" i="1"/>
  <c r="AL7" i="1"/>
  <c r="AK19" i="1"/>
  <c r="AF33" i="1"/>
  <c r="Z35" i="1"/>
  <c r="Z43" i="1"/>
  <c r="AN40" i="1"/>
  <c r="AM38" i="1"/>
  <c r="AF45" i="1"/>
  <c r="AF39" i="1"/>
  <c r="AI42" i="1"/>
  <c r="AL45" i="1"/>
  <c r="AL42" i="1"/>
  <c r="AC55" i="1"/>
  <c r="AC52" i="1"/>
  <c r="AF49" i="1"/>
  <c r="AI56" i="1"/>
  <c r="AI53" i="1"/>
  <c r="AI50" i="1"/>
  <c r="AN56" i="1"/>
  <c r="AM18" i="1"/>
  <c r="AM15" i="1"/>
  <c r="AM12" i="1"/>
  <c r="AM9" i="1"/>
  <c r="AM43" i="1"/>
  <c r="AN55" i="1"/>
  <c r="AN52" i="1"/>
  <c r="F19" i="1"/>
  <c r="H13" i="1"/>
  <c r="J13" i="6" s="1"/>
  <c r="T31" i="1"/>
  <c r="T25" i="1"/>
  <c r="Y19" i="1"/>
  <c r="AD19" i="1"/>
  <c r="AL17" i="1"/>
  <c r="AL11" i="1"/>
  <c r="Z6" i="1"/>
  <c r="AF35" i="1"/>
  <c r="Z34" i="1"/>
  <c r="Z45" i="1"/>
  <c r="AN42" i="1"/>
  <c r="Z39" i="1"/>
  <c r="AF38" i="1"/>
  <c r="AF41" i="1"/>
  <c r="AC54" i="1"/>
  <c r="AC51" i="1"/>
  <c r="AD57" i="1"/>
  <c r="AI55" i="1"/>
  <c r="AM59" i="1"/>
  <c r="AM8" i="1"/>
  <c r="AM16" i="1"/>
  <c r="AO16" i="1" s="1"/>
  <c r="AM10" i="1"/>
  <c r="AN46" i="1"/>
  <c r="AM49" i="1"/>
  <c r="AN54" i="1"/>
  <c r="AN51" i="1"/>
  <c r="AB57" i="1"/>
  <c r="AI6" i="1"/>
  <c r="AI35" i="1"/>
  <c r="AC34" i="1"/>
  <c r="Z42" i="1"/>
  <c r="AC45" i="1"/>
  <c r="AA47" i="1"/>
  <c r="AI43" i="1"/>
  <c r="AL44" i="1"/>
  <c r="AL41" i="1"/>
  <c r="AN38" i="1"/>
  <c r="AM42" i="1"/>
  <c r="AN39" i="1"/>
  <c r="Z56" i="1"/>
  <c r="Z53" i="1"/>
  <c r="Z50" i="1"/>
  <c r="AL55" i="1"/>
  <c r="AL52" i="1"/>
  <c r="AN49" i="1"/>
  <c r="AA63" i="1"/>
  <c r="AF62" i="1"/>
  <c r="AH63" i="1"/>
  <c r="Z15" i="1"/>
  <c r="Z9" i="1"/>
  <c r="AC16" i="1"/>
  <c r="AC10" i="1"/>
  <c r="AF17" i="1"/>
  <c r="AN14" i="1"/>
  <c r="AN8" i="1"/>
  <c r="AH19" i="1"/>
  <c r="AB19" i="1"/>
  <c r="AB47" i="1"/>
  <c r="AN41" i="1"/>
  <c r="AO41" i="1" s="1"/>
  <c r="AE57" i="1"/>
  <c r="Y57" i="1"/>
  <c r="X63" i="1"/>
  <c r="H55" i="1"/>
  <c r="J55" i="6" s="1"/>
  <c r="H59" i="1"/>
  <c r="J59" i="6" s="1"/>
  <c r="H65" i="1"/>
  <c r="H66" i="1" s="1"/>
  <c r="N31" i="1"/>
  <c r="N25" i="1"/>
  <c r="Q31" i="1"/>
  <c r="Q25" i="1"/>
  <c r="Z14" i="1"/>
  <c r="Z8" i="1"/>
  <c r="AF16" i="1"/>
  <c r="AF10" i="1"/>
  <c r="AM6" i="1"/>
  <c r="AM17" i="1"/>
  <c r="AM11" i="1"/>
  <c r="AA19" i="1"/>
  <c r="AC33" i="1"/>
  <c r="AI34" i="1"/>
  <c r="Z38" i="1"/>
  <c r="Z44" i="1"/>
  <c r="AG47" i="1"/>
  <c r="AC40" i="1"/>
  <c r="AI45" i="1"/>
  <c r="AI39" i="1"/>
  <c r="AL46" i="1"/>
  <c r="AL43" i="1"/>
  <c r="AL40" i="1"/>
  <c r="AM46" i="1"/>
  <c r="Z55" i="1"/>
  <c r="K55" i="6" s="1"/>
  <c r="Z52" i="1"/>
  <c r="X57" i="1"/>
  <c r="AH57" i="1"/>
  <c r="AI51" i="1"/>
  <c r="AL54" i="1"/>
  <c r="AL51" i="1"/>
  <c r="AE63" i="1"/>
  <c r="AI61" i="1"/>
  <c r="AN6" i="1"/>
  <c r="AN13" i="1"/>
  <c r="AN7" i="1"/>
  <c r="AC38" i="1"/>
  <c r="AN43" i="1"/>
  <c r="AC49" i="1"/>
  <c r="AK57" i="1"/>
  <c r="Z18" i="1"/>
  <c r="Z12" i="1"/>
  <c r="AM13" i="1"/>
  <c r="AM7" i="1"/>
  <c r="AC35" i="1"/>
  <c r="AL39" i="1"/>
  <c r="AM40" i="1"/>
  <c r="Z54" i="1"/>
  <c r="Z51" i="1"/>
  <c r="AL53" i="1"/>
  <c r="AJ57" i="1"/>
  <c r="AM55" i="1"/>
  <c r="AO55" i="1" s="1"/>
  <c r="AM52" i="1"/>
  <c r="N27" i="1"/>
  <c r="Q30" i="1"/>
  <c r="Q24" i="1"/>
  <c r="T30" i="1"/>
  <c r="T24" i="1"/>
  <c r="AF6" i="1"/>
  <c r="AC46" i="1"/>
  <c r="AI44" i="1"/>
  <c r="AC56" i="1"/>
  <c r="AC53" i="1"/>
  <c r="AC50" i="1"/>
  <c r="AG57" i="1"/>
  <c r="Z59" i="1"/>
  <c r="K59" i="6" s="1"/>
  <c r="AB63" i="1"/>
  <c r="AL62" i="1"/>
  <c r="AK63" i="1"/>
  <c r="AI62" i="1"/>
  <c r="AD63" i="1"/>
  <c r="AC62" i="1"/>
  <c r="AL50" i="1"/>
  <c r="AJ47" i="1"/>
  <c r="AK47" i="1"/>
  <c r="AE47" i="1"/>
  <c r="H8" i="1"/>
  <c r="J8" i="6" s="1"/>
  <c r="H27" i="1"/>
  <c r="J27" i="6" s="1"/>
  <c r="F47" i="1"/>
  <c r="N30" i="1"/>
  <c r="N24" i="1"/>
  <c r="Q27" i="1"/>
  <c r="N29" i="1"/>
  <c r="N23" i="1"/>
  <c r="Q29" i="1"/>
  <c r="Q23" i="1"/>
  <c r="T21" i="1"/>
  <c r="T27" i="1"/>
  <c r="H39" i="1"/>
  <c r="J39" i="6" s="1"/>
  <c r="T26" i="1"/>
  <c r="H15" i="1"/>
  <c r="J15" i="6" s="1"/>
  <c r="H38" i="1"/>
  <c r="J38" i="6" s="1"/>
  <c r="H30" i="1"/>
  <c r="J30" i="6" s="1"/>
  <c r="H51" i="1"/>
  <c r="J51" i="6" s="1"/>
  <c r="G19" i="1"/>
  <c r="H16" i="1"/>
  <c r="J16" i="6" s="1"/>
  <c r="H9" i="1"/>
  <c r="J9" i="6" s="1"/>
  <c r="H31" i="1"/>
  <c r="J31" i="6" s="1"/>
  <c r="H28" i="1"/>
  <c r="J28" i="6" s="1"/>
  <c r="H25" i="1"/>
  <c r="J25" i="6" s="1"/>
  <c r="H22" i="1"/>
  <c r="J22" i="6" s="1"/>
  <c r="H46" i="1"/>
  <c r="J46" i="6" s="1"/>
  <c r="G63" i="1"/>
  <c r="N28" i="1"/>
  <c r="N22" i="1"/>
  <c r="Q28" i="1"/>
  <c r="Q22" i="1"/>
  <c r="H40" i="1"/>
  <c r="J40" i="6" s="1"/>
  <c r="G57" i="1"/>
  <c r="N21" i="1"/>
  <c r="Q21" i="1"/>
  <c r="G36" i="1"/>
  <c r="H45" i="1"/>
  <c r="J45" i="6" s="1"/>
  <c r="H17" i="1"/>
  <c r="J17" i="6" s="1"/>
  <c r="H14" i="1"/>
  <c r="J14" i="6" s="1"/>
  <c r="H10" i="1"/>
  <c r="J10" i="6" s="1"/>
  <c r="H7" i="1"/>
  <c r="J7" i="6" s="1"/>
  <c r="H32" i="1"/>
  <c r="J32" i="6" s="1"/>
  <c r="H29" i="1"/>
  <c r="J29" i="6" s="1"/>
  <c r="H26" i="1"/>
  <c r="J26" i="6" s="1"/>
  <c r="H23" i="1"/>
  <c r="J23" i="6" s="1"/>
  <c r="H41" i="1"/>
  <c r="J41" i="6" s="1"/>
  <c r="H53" i="1"/>
  <c r="J53" i="6" s="1"/>
  <c r="H61" i="1"/>
  <c r="J61" i="6" s="1"/>
  <c r="N26" i="1"/>
  <c r="Q26" i="1"/>
  <c r="T28" i="1"/>
  <c r="T22" i="1"/>
  <c r="H54" i="1"/>
  <c r="J54" i="6" s="1"/>
  <c r="F36" i="1"/>
  <c r="G47" i="1"/>
  <c r="H56" i="1"/>
  <c r="J56" i="6" s="1"/>
  <c r="F57" i="1"/>
  <c r="F63" i="1"/>
  <c r="F66" i="1"/>
  <c r="H6" i="1"/>
  <c r="J6" i="6" s="1"/>
  <c r="I57" i="1"/>
  <c r="H44" i="1"/>
  <c r="J44" i="6" s="1"/>
  <c r="H50" i="1"/>
  <c r="J50" i="6" s="1"/>
  <c r="T29" i="1"/>
  <c r="T23" i="1"/>
  <c r="H52" i="1"/>
  <c r="J52" i="6" s="1"/>
  <c r="H42" i="1"/>
  <c r="J42" i="6" s="1"/>
  <c r="H62" i="1"/>
  <c r="J62" i="6" s="1"/>
  <c r="O33" i="21"/>
  <c r="O34" i="21" s="1"/>
  <c r="Q21" i="21"/>
  <c r="Q22" i="21"/>
  <c r="Q34" i="21" s="1"/>
  <c r="Q23" i="21"/>
  <c r="Q24" i="21"/>
  <c r="Q25" i="21"/>
  <c r="Q26" i="21"/>
  <c r="Q27" i="21"/>
  <c r="Q28" i="21"/>
  <c r="Q29" i="21"/>
  <c r="Q30" i="21"/>
  <c r="Q31" i="21"/>
  <c r="Q32" i="21"/>
  <c r="Q33" i="21"/>
  <c r="Q20" i="21"/>
  <c r="G34" i="21"/>
  <c r="H34" i="21"/>
  <c r="L34" i="21"/>
  <c r="M34" i="21"/>
  <c r="N34" i="21"/>
  <c r="P34" i="21"/>
  <c r="F34" i="21"/>
  <c r="G55" i="21"/>
  <c r="H55" i="21"/>
  <c r="I55" i="21"/>
  <c r="J55" i="21"/>
  <c r="K55" i="21"/>
  <c r="O55" i="21"/>
  <c r="P55" i="21"/>
  <c r="Q55" i="21"/>
  <c r="F55" i="21"/>
  <c r="O54" i="21"/>
  <c r="Q54" i="21" s="1"/>
  <c r="P54" i="21"/>
  <c r="K54" i="21"/>
  <c r="H54" i="21"/>
  <c r="E54" i="21"/>
  <c r="C54" i="21"/>
  <c r="C53" i="21"/>
  <c r="M61" i="21"/>
  <c r="J60" i="21"/>
  <c r="I60" i="21"/>
  <c r="G60" i="21"/>
  <c r="F60" i="21"/>
  <c r="P59" i="21"/>
  <c r="O59" i="21"/>
  <c r="K59" i="21"/>
  <c r="H59" i="21"/>
  <c r="P58" i="21"/>
  <c r="O58" i="21"/>
  <c r="Q58" i="21" s="1"/>
  <c r="K58" i="21"/>
  <c r="H58" i="21"/>
  <c r="P57" i="21"/>
  <c r="O57" i="21"/>
  <c r="K57" i="21"/>
  <c r="H57" i="21"/>
  <c r="P53" i="21"/>
  <c r="O53" i="21"/>
  <c r="K53" i="21"/>
  <c r="H53" i="21"/>
  <c r="E53" i="21"/>
  <c r="B53" i="21"/>
  <c r="P52" i="21"/>
  <c r="O52" i="21"/>
  <c r="H52" i="21"/>
  <c r="E52" i="21"/>
  <c r="C52" i="21"/>
  <c r="B52" i="21"/>
  <c r="P51" i="21"/>
  <c r="O51" i="21"/>
  <c r="H51" i="21"/>
  <c r="E51" i="21"/>
  <c r="C51" i="21"/>
  <c r="B51" i="21"/>
  <c r="P50" i="21"/>
  <c r="O50" i="21"/>
  <c r="K50" i="21"/>
  <c r="H50" i="21"/>
  <c r="E50" i="21"/>
  <c r="C50" i="21"/>
  <c r="B50" i="21"/>
  <c r="P49" i="21"/>
  <c r="O49" i="21"/>
  <c r="Q49" i="21" s="1"/>
  <c r="H49" i="21"/>
  <c r="E49" i="21"/>
  <c r="C49" i="21"/>
  <c r="B49" i="21"/>
  <c r="P48" i="21"/>
  <c r="O48" i="21"/>
  <c r="K48" i="21"/>
  <c r="H48" i="21"/>
  <c r="E48" i="21"/>
  <c r="C48" i="21"/>
  <c r="B48" i="21"/>
  <c r="P47" i="21"/>
  <c r="O47" i="21"/>
  <c r="H47" i="21"/>
  <c r="E47" i="21"/>
  <c r="C47" i="21"/>
  <c r="B47" i="21"/>
  <c r="J45" i="21"/>
  <c r="I45" i="21"/>
  <c r="G45" i="21"/>
  <c r="F45" i="21"/>
  <c r="P44" i="21"/>
  <c r="O44" i="21"/>
  <c r="H44" i="21"/>
  <c r="E44" i="21"/>
  <c r="C44" i="21"/>
  <c r="B44" i="21"/>
  <c r="P43" i="21"/>
  <c r="O43" i="21"/>
  <c r="H43" i="21"/>
  <c r="E43" i="21"/>
  <c r="C43" i="21"/>
  <c r="B43" i="21"/>
  <c r="P42" i="21"/>
  <c r="O42" i="21"/>
  <c r="K42" i="21"/>
  <c r="H42" i="21"/>
  <c r="E42" i="21"/>
  <c r="C42" i="21"/>
  <c r="B42" i="21"/>
  <c r="P41" i="21"/>
  <c r="O41" i="21"/>
  <c r="Q41" i="21" s="1"/>
  <c r="H41" i="21"/>
  <c r="E41" i="21"/>
  <c r="C41" i="21"/>
  <c r="B41" i="21"/>
  <c r="P40" i="21"/>
  <c r="Q40" i="21" s="1"/>
  <c r="H40" i="21"/>
  <c r="E40" i="21"/>
  <c r="C40" i="21"/>
  <c r="B40" i="21"/>
  <c r="P39" i="21"/>
  <c r="O39" i="21"/>
  <c r="K39" i="21"/>
  <c r="H39" i="21"/>
  <c r="E39" i="21"/>
  <c r="C39" i="21"/>
  <c r="B39" i="21"/>
  <c r="P38" i="21"/>
  <c r="O38" i="21"/>
  <c r="H38" i="21"/>
  <c r="E38" i="21"/>
  <c r="C38" i="21"/>
  <c r="B38" i="21"/>
  <c r="P37" i="21"/>
  <c r="O37" i="21"/>
  <c r="H37" i="21"/>
  <c r="E37" i="21"/>
  <c r="C37" i="21"/>
  <c r="B37" i="21"/>
  <c r="P36" i="21"/>
  <c r="O36" i="21"/>
  <c r="K36" i="21"/>
  <c r="H36" i="21"/>
  <c r="E36" i="21"/>
  <c r="C36" i="21"/>
  <c r="B36" i="21"/>
  <c r="L61" i="21"/>
  <c r="P33" i="21"/>
  <c r="N33" i="21"/>
  <c r="E33" i="21"/>
  <c r="C33" i="21"/>
  <c r="B33" i="21"/>
  <c r="P32" i="21"/>
  <c r="O32" i="21"/>
  <c r="N32" i="21"/>
  <c r="E32" i="21"/>
  <c r="C32" i="21"/>
  <c r="B32" i="21"/>
  <c r="P31" i="21"/>
  <c r="O31" i="21"/>
  <c r="N31" i="21"/>
  <c r="E31" i="21"/>
  <c r="C31" i="21"/>
  <c r="B31" i="21"/>
  <c r="P30" i="21"/>
  <c r="O30" i="21"/>
  <c r="H30" i="21"/>
  <c r="E30" i="21"/>
  <c r="C30" i="21"/>
  <c r="B30" i="21"/>
  <c r="P29" i="21"/>
  <c r="O29" i="21"/>
  <c r="H29" i="21"/>
  <c r="E29" i="21"/>
  <c r="C29" i="21"/>
  <c r="B29" i="21"/>
  <c r="P28" i="21"/>
  <c r="O28" i="21"/>
  <c r="H28" i="21"/>
  <c r="E28" i="21"/>
  <c r="C28" i="21"/>
  <c r="B28" i="21"/>
  <c r="P27" i="21"/>
  <c r="O27" i="21"/>
  <c r="H27" i="21"/>
  <c r="E27" i="21"/>
  <c r="C27" i="21"/>
  <c r="B27" i="21"/>
  <c r="P26" i="21"/>
  <c r="O26" i="21"/>
  <c r="H26" i="21"/>
  <c r="E26" i="21"/>
  <c r="C26" i="21"/>
  <c r="B26" i="21"/>
  <c r="P25" i="21"/>
  <c r="O25" i="21"/>
  <c r="H25" i="21"/>
  <c r="E25" i="21"/>
  <c r="C25" i="21"/>
  <c r="B25" i="21"/>
  <c r="P24" i="21"/>
  <c r="O24" i="21"/>
  <c r="H24" i="21"/>
  <c r="E24" i="21"/>
  <c r="C24" i="21"/>
  <c r="B24" i="21"/>
  <c r="P23" i="21"/>
  <c r="O23" i="21"/>
  <c r="H23" i="21"/>
  <c r="E23" i="21"/>
  <c r="C23" i="21"/>
  <c r="B23" i="21"/>
  <c r="P22" i="21"/>
  <c r="O22" i="21"/>
  <c r="H22" i="21"/>
  <c r="E22" i="21"/>
  <c r="C22" i="21"/>
  <c r="B22" i="21"/>
  <c r="P21" i="21"/>
  <c r="O21" i="21"/>
  <c r="H21" i="21"/>
  <c r="E21" i="21"/>
  <c r="C21" i="21"/>
  <c r="B21" i="21"/>
  <c r="P20" i="21"/>
  <c r="O20" i="21"/>
  <c r="H20" i="21"/>
  <c r="E20" i="21"/>
  <c r="C20" i="21"/>
  <c r="B20" i="21"/>
  <c r="J18" i="21"/>
  <c r="I18" i="21"/>
  <c r="G18" i="21"/>
  <c r="F18" i="21"/>
  <c r="P17" i="21"/>
  <c r="O17" i="21"/>
  <c r="K17" i="21"/>
  <c r="K18" i="21" s="1"/>
  <c r="H17" i="21"/>
  <c r="E17" i="21"/>
  <c r="C17" i="21"/>
  <c r="B17" i="21"/>
  <c r="P16" i="21"/>
  <c r="O16" i="21"/>
  <c r="Q16" i="21" s="1"/>
  <c r="H16" i="21"/>
  <c r="E16" i="21"/>
  <c r="C16" i="21"/>
  <c r="B16" i="21"/>
  <c r="P15" i="21"/>
  <c r="O15" i="21"/>
  <c r="H15" i="21"/>
  <c r="E15" i="21"/>
  <c r="C15" i="21"/>
  <c r="B15" i="21"/>
  <c r="P14" i="21"/>
  <c r="O14" i="21"/>
  <c r="H14" i="21"/>
  <c r="E14" i="21"/>
  <c r="C14" i="21"/>
  <c r="B14" i="21"/>
  <c r="P13" i="21"/>
  <c r="O13" i="21"/>
  <c r="Q13" i="21" s="1"/>
  <c r="H13" i="21"/>
  <c r="E13" i="21"/>
  <c r="C13" i="21"/>
  <c r="B13" i="21"/>
  <c r="P12" i="21"/>
  <c r="O12" i="21"/>
  <c r="H12" i="21"/>
  <c r="E12" i="21"/>
  <c r="C12" i="21"/>
  <c r="B12" i="21"/>
  <c r="P11" i="21"/>
  <c r="O11" i="21"/>
  <c r="H11" i="21"/>
  <c r="E11" i="21"/>
  <c r="C11" i="21"/>
  <c r="B11" i="21"/>
  <c r="P10" i="21"/>
  <c r="O10" i="21"/>
  <c r="Q10" i="21" s="1"/>
  <c r="H10" i="21"/>
  <c r="E10" i="21"/>
  <c r="C10" i="21"/>
  <c r="B10" i="21"/>
  <c r="P9" i="21"/>
  <c r="O9" i="21"/>
  <c r="H9" i="21"/>
  <c r="E9" i="21"/>
  <c r="C9" i="21"/>
  <c r="B9" i="21"/>
  <c r="P8" i="21"/>
  <c r="O8" i="21"/>
  <c r="H8" i="21"/>
  <c r="E8" i="21"/>
  <c r="C8" i="21"/>
  <c r="B8" i="21"/>
  <c r="P7" i="21"/>
  <c r="O7" i="21"/>
  <c r="H7" i="21"/>
  <c r="E7" i="21"/>
  <c r="C7" i="21"/>
  <c r="B7" i="21"/>
  <c r="P6" i="21"/>
  <c r="O6" i="21"/>
  <c r="H6" i="21"/>
  <c r="E6" i="21"/>
  <c r="C6" i="21"/>
  <c r="B6" i="21"/>
  <c r="AU55" i="1" l="1"/>
  <c r="AU40" i="1"/>
  <c r="AX38" i="1"/>
  <c r="AU10" i="1"/>
  <c r="AR65" i="1"/>
  <c r="AR66" i="1" s="1"/>
  <c r="BD50" i="1"/>
  <c r="AX41" i="1"/>
  <c r="BA46" i="1"/>
  <c r="AX44" i="1"/>
  <c r="AR56" i="1"/>
  <c r="AR43" i="1"/>
  <c r="BA11" i="1"/>
  <c r="AU44" i="1"/>
  <c r="AX50" i="1"/>
  <c r="BA50" i="1"/>
  <c r="AO39" i="1"/>
  <c r="BG35" i="1"/>
  <c r="AU56" i="1"/>
  <c r="BD38" i="1"/>
  <c r="BE43" i="1"/>
  <c r="AR46" i="1"/>
  <c r="BA8" i="1"/>
  <c r="AX13" i="1"/>
  <c r="AX12" i="1"/>
  <c r="AU17" i="1"/>
  <c r="BA41" i="1"/>
  <c r="BE41" i="1"/>
  <c r="BA49" i="1"/>
  <c r="AR50" i="1"/>
  <c r="AR62" i="1"/>
  <c r="AX42" i="1"/>
  <c r="AX43" i="1"/>
  <c r="AU41" i="1"/>
  <c r="BD61" i="1"/>
  <c r="AU45" i="1"/>
  <c r="AR38" i="1"/>
  <c r="AR53" i="1"/>
  <c r="AX56" i="1"/>
  <c r="AX39" i="1"/>
  <c r="BD49" i="1"/>
  <c r="AU51" i="1"/>
  <c r="BF8" i="1"/>
  <c r="AU9" i="1"/>
  <c r="BA7" i="1"/>
  <c r="AX15" i="1"/>
  <c r="AX9" i="1"/>
  <c r="AX40" i="1"/>
  <c r="AU13" i="1"/>
  <c r="AR10" i="1"/>
  <c r="AU53" i="1"/>
  <c r="BD44" i="1"/>
  <c r="AX49" i="1"/>
  <c r="BA40" i="1"/>
  <c r="AR40" i="1"/>
  <c r="AR51" i="1"/>
  <c r="AX17" i="1"/>
  <c r="BA38" i="1"/>
  <c r="AX36" i="1"/>
  <c r="AU38" i="1"/>
  <c r="AX53" i="1"/>
  <c r="AR55" i="1"/>
  <c r="AR54" i="1"/>
  <c r="BE21" i="1"/>
  <c r="BG21" i="1" s="1"/>
  <c r="BD53" i="1"/>
  <c r="BA52" i="1"/>
  <c r="BE52" i="1"/>
  <c r="BE53" i="1"/>
  <c r="BE6" i="1"/>
  <c r="BE40" i="1"/>
  <c r="AX14" i="1"/>
  <c r="BE45" i="1"/>
  <c r="BF51" i="1"/>
  <c r="BA44" i="1"/>
  <c r="BF41" i="1"/>
  <c r="BA53" i="1"/>
  <c r="AR49" i="1"/>
  <c r="BF14" i="1"/>
  <c r="BE38" i="1"/>
  <c r="BF53" i="1"/>
  <c r="AX52" i="1"/>
  <c r="AU50" i="1"/>
  <c r="BF56" i="1"/>
  <c r="AX45" i="1"/>
  <c r="BF55" i="1"/>
  <c r="BA51" i="1"/>
  <c r="BF13" i="1"/>
  <c r="BA55" i="1"/>
  <c r="AU49" i="1"/>
  <c r="AU39" i="1"/>
  <c r="BE46" i="1"/>
  <c r="BA54" i="1"/>
  <c r="BF43" i="1"/>
  <c r="BG43" i="1" s="1"/>
  <c r="BG28" i="1"/>
  <c r="G67" i="1"/>
  <c r="AX10" i="1"/>
  <c r="BE30" i="1"/>
  <c r="BG30" i="1" s="1"/>
  <c r="BE24" i="1"/>
  <c r="BG24" i="1" s="1"/>
  <c r="AX51" i="1"/>
  <c r="BF50" i="1"/>
  <c r="BF40" i="1"/>
  <c r="BD41" i="1"/>
  <c r="BE51" i="1"/>
  <c r="BG51" i="1" s="1"/>
  <c r="AU22" i="1"/>
  <c r="BF45" i="1"/>
  <c r="BF38" i="1"/>
  <c r="BE17" i="1"/>
  <c r="BG29" i="1"/>
  <c r="BG23" i="1"/>
  <c r="BE39" i="1"/>
  <c r="AR41" i="1"/>
  <c r="AX46" i="1"/>
  <c r="BE8" i="1"/>
  <c r="AH53" i="20"/>
  <c r="BE50" i="1"/>
  <c r="BA36" i="1"/>
  <c r="BE54" i="1"/>
  <c r="BG22" i="1"/>
  <c r="BE14" i="1"/>
  <c r="AU18" i="1"/>
  <c r="BE27" i="1"/>
  <c r="BG27" i="1" s="1"/>
  <c r="BE44" i="1"/>
  <c r="BE15" i="1"/>
  <c r="BE55" i="1"/>
  <c r="BD43" i="1"/>
  <c r="AS36" i="1"/>
  <c r="BE56" i="1"/>
  <c r="AU42" i="1"/>
  <c r="AU31" i="1"/>
  <c r="AU29" i="1"/>
  <c r="BA17" i="1"/>
  <c r="BE7" i="1"/>
  <c r="AU8" i="1"/>
  <c r="BG32" i="1"/>
  <c r="BG26" i="1"/>
  <c r="BF12" i="1"/>
  <c r="BF6" i="1"/>
  <c r="AT36" i="1"/>
  <c r="BF49" i="1"/>
  <c r="BE49" i="1"/>
  <c r="BF44" i="1"/>
  <c r="AU28" i="1"/>
  <c r="BF39" i="1"/>
  <c r="AU26" i="1"/>
  <c r="AU23" i="1"/>
  <c r="AU15" i="1"/>
  <c r="AU16" i="1"/>
  <c r="AR17" i="1"/>
  <c r="BF11" i="1"/>
  <c r="BE31" i="1"/>
  <c r="BG31" i="1" s="1"/>
  <c r="BG25" i="1"/>
  <c r="BE42" i="1"/>
  <c r="AR59" i="1"/>
  <c r="BF15" i="1"/>
  <c r="AX54" i="1"/>
  <c r="AU54" i="1"/>
  <c r="BF52" i="1"/>
  <c r="BG52" i="1" s="1"/>
  <c r="AX55" i="1"/>
  <c r="AU25" i="1"/>
  <c r="BF42" i="1"/>
  <c r="AU32" i="1"/>
  <c r="BG33" i="1"/>
  <c r="BE13" i="1"/>
  <c r="AO43" i="1"/>
  <c r="AX16" i="1"/>
  <c r="BE16" i="1"/>
  <c r="BF18" i="1"/>
  <c r="BE11" i="1"/>
  <c r="BE10" i="1"/>
  <c r="BF54" i="1"/>
  <c r="AO42" i="1"/>
  <c r="BF36" i="1"/>
  <c r="AX11" i="1"/>
  <c r="AR13" i="1"/>
  <c r="BA16" i="1"/>
  <c r="AR16" i="1"/>
  <c r="BF16" i="1"/>
  <c r="AR36" i="1"/>
  <c r="BF46" i="1"/>
  <c r="BF17" i="1"/>
  <c r="AR18" i="1"/>
  <c r="BE18" i="1"/>
  <c r="AR9" i="1"/>
  <c r="BE9" i="1"/>
  <c r="AR14" i="1"/>
  <c r="BF9" i="1"/>
  <c r="BD36" i="1"/>
  <c r="BF7" i="1"/>
  <c r="AO40" i="1"/>
  <c r="AO11" i="1"/>
  <c r="AR12" i="1"/>
  <c r="BE12" i="1"/>
  <c r="AX8" i="1"/>
  <c r="AU7" i="1"/>
  <c r="BA10" i="1"/>
  <c r="AX18" i="1"/>
  <c r="BF10" i="1"/>
  <c r="AR8" i="1"/>
  <c r="AX7" i="1"/>
  <c r="BG34" i="1"/>
  <c r="AU12" i="1"/>
  <c r="AO45" i="1"/>
  <c r="BA14" i="1"/>
  <c r="AO49" i="1"/>
  <c r="AO51" i="1"/>
  <c r="AO10" i="1"/>
  <c r="AO18" i="1"/>
  <c r="AO56" i="1"/>
  <c r="AI57" i="1"/>
  <c r="AO54" i="1"/>
  <c r="AO17" i="1"/>
  <c r="AO12" i="1"/>
  <c r="AO52" i="1"/>
  <c r="AF57" i="1"/>
  <c r="AL19" i="1"/>
  <c r="AO9" i="1"/>
  <c r="Z63" i="1"/>
  <c r="AO13" i="1"/>
  <c r="AO8" i="1"/>
  <c r="AO46" i="1"/>
  <c r="AF19" i="1"/>
  <c r="Z19" i="1"/>
  <c r="AO14" i="1"/>
  <c r="Z57" i="1"/>
  <c r="AC19" i="1"/>
  <c r="AI19" i="1"/>
  <c r="AO15" i="1"/>
  <c r="AL57" i="1"/>
  <c r="AO7" i="1"/>
  <c r="AC47" i="1"/>
  <c r="H36" i="1"/>
  <c r="AN19" i="1"/>
  <c r="H47" i="1"/>
  <c r="F67" i="1"/>
  <c r="AC57" i="1"/>
  <c r="Z47" i="1"/>
  <c r="AO6" i="1"/>
  <c r="AM19" i="1"/>
  <c r="H63" i="1"/>
  <c r="H19" i="1"/>
  <c r="H57" i="1"/>
  <c r="P60" i="21"/>
  <c r="Q15" i="21"/>
  <c r="Q11" i="21"/>
  <c r="Q12" i="21"/>
  <c r="Q8" i="21"/>
  <c r="Q14" i="21"/>
  <c r="Q38" i="21"/>
  <c r="Q52" i="21"/>
  <c r="H45" i="21"/>
  <c r="Q9" i="21"/>
  <c r="P18" i="21"/>
  <c r="Q50" i="21"/>
  <c r="I61" i="21"/>
  <c r="G61" i="21"/>
  <c r="F61" i="21"/>
  <c r="J61" i="21"/>
  <c r="K60" i="21"/>
  <c r="Q57" i="21"/>
  <c r="H60" i="21"/>
  <c r="Q59" i="21"/>
  <c r="Q53" i="21"/>
  <c r="Q47" i="21"/>
  <c r="Q48" i="21"/>
  <c r="Q51" i="21"/>
  <c r="K45" i="21"/>
  <c r="Q36" i="21"/>
  <c r="Q39" i="21"/>
  <c r="Q43" i="21"/>
  <c r="Q42" i="21"/>
  <c r="Q44" i="21"/>
  <c r="O45" i="21"/>
  <c r="P45" i="21"/>
  <c r="N61" i="21"/>
  <c r="O18" i="21"/>
  <c r="Q17" i="21"/>
  <c r="H18" i="21"/>
  <c r="Q6" i="21"/>
  <c r="Q37" i="21"/>
  <c r="O60" i="21"/>
  <c r="Q60" i="21" s="1"/>
  <c r="Q7" i="21"/>
  <c r="BG46" i="1" l="1"/>
  <c r="BG38" i="1"/>
  <c r="BG41" i="1"/>
  <c r="BG55" i="1"/>
  <c r="BG44" i="1"/>
  <c r="AU36" i="1"/>
  <c r="BG56" i="1"/>
  <c r="BG45" i="1"/>
  <c r="BG53" i="1"/>
  <c r="BG40" i="1"/>
  <c r="H67" i="1"/>
  <c r="BG54" i="1"/>
  <c r="BG39" i="1"/>
  <c r="BG50" i="1"/>
  <c r="BE36" i="1"/>
  <c r="BG42" i="1"/>
  <c r="BG49" i="1"/>
  <c r="BG36" i="1"/>
  <c r="AO19" i="1"/>
  <c r="Q18" i="21"/>
  <c r="K61" i="21"/>
  <c r="Q45" i="21"/>
  <c r="P61" i="21"/>
  <c r="H61" i="21"/>
  <c r="O61" i="21"/>
  <c r="Q61" i="21" l="1"/>
  <c r="A69" i="1" l="1"/>
  <c r="AF52" i="20" l="1"/>
  <c r="AF51" i="20"/>
  <c r="AF47" i="20"/>
  <c r="AF39" i="20"/>
  <c r="T42" i="1"/>
  <c r="AF15" i="20"/>
  <c r="AF30" i="20"/>
  <c r="AK36" i="1"/>
  <c r="AK67" i="1" s="1"/>
  <c r="AG36" i="1"/>
  <c r="AG67" i="1" s="1"/>
  <c r="BD8" i="1"/>
  <c r="BD12" i="1"/>
  <c r="T13" i="1"/>
  <c r="N16" i="1"/>
  <c r="O61" i="1"/>
  <c r="AY61" i="1" s="1"/>
  <c r="P61" i="1"/>
  <c r="AZ61" i="1" s="1"/>
  <c r="O62" i="1"/>
  <c r="AY62" i="1" s="1"/>
  <c r="P62" i="1"/>
  <c r="AZ62" i="1" s="1"/>
  <c r="P59" i="1"/>
  <c r="AZ59" i="1" s="1"/>
  <c r="O59" i="1"/>
  <c r="AY59" i="1" s="1"/>
  <c r="L61" i="1"/>
  <c r="AV61" i="1" s="1"/>
  <c r="M61" i="1"/>
  <c r="AW61" i="1" s="1"/>
  <c r="L62" i="1"/>
  <c r="AV62" i="1" s="1"/>
  <c r="M62" i="1"/>
  <c r="AW62" i="1" s="1"/>
  <c r="M59" i="1"/>
  <c r="AW59" i="1" s="1"/>
  <c r="L59" i="1"/>
  <c r="AV59" i="1" s="1"/>
  <c r="M65" i="1"/>
  <c r="AW65" i="1" s="1"/>
  <c r="L65" i="1"/>
  <c r="J65" i="1"/>
  <c r="I65" i="1"/>
  <c r="I61" i="1"/>
  <c r="AS61" i="1" s="1"/>
  <c r="J61" i="1"/>
  <c r="I62" i="1"/>
  <c r="AS62" i="1" s="1"/>
  <c r="J62" i="1"/>
  <c r="AT62" i="1" s="1"/>
  <c r="J59" i="1"/>
  <c r="I59" i="1"/>
  <c r="D65" i="1"/>
  <c r="D61" i="1"/>
  <c r="D62" i="1"/>
  <c r="D59" i="1"/>
  <c r="D50" i="1"/>
  <c r="D48" i="21" s="1"/>
  <c r="D51" i="1"/>
  <c r="D49" i="21" s="1"/>
  <c r="D52" i="1"/>
  <c r="D50" i="21" s="1"/>
  <c r="D53" i="1"/>
  <c r="D51" i="21" s="1"/>
  <c r="D54" i="1"/>
  <c r="D52" i="21" s="1"/>
  <c r="D55" i="1"/>
  <c r="D53" i="21" s="1"/>
  <c r="D56" i="1"/>
  <c r="D54" i="21" s="1"/>
  <c r="D49" i="1"/>
  <c r="D47" i="21" s="1"/>
  <c r="D39" i="1"/>
  <c r="D37" i="21" s="1"/>
  <c r="D40" i="1"/>
  <c r="D38" i="21" s="1"/>
  <c r="D41" i="1"/>
  <c r="D39" i="21" s="1"/>
  <c r="D42" i="1"/>
  <c r="D43" i="1"/>
  <c r="D41" i="21" s="1"/>
  <c r="D44" i="1"/>
  <c r="D42" i="21" s="1"/>
  <c r="D45" i="1"/>
  <c r="D43" i="21" s="1"/>
  <c r="D46" i="1"/>
  <c r="D44" i="21" s="1"/>
  <c r="D38" i="1"/>
  <c r="D36" i="21" s="1"/>
  <c r="D35" i="1"/>
  <c r="D33" i="1"/>
  <c r="D34" i="1"/>
  <c r="D22" i="1"/>
  <c r="D23" i="1"/>
  <c r="D24" i="1"/>
  <c r="D25" i="1"/>
  <c r="D26" i="1"/>
  <c r="D27" i="1"/>
  <c r="D28" i="1"/>
  <c r="D29" i="1"/>
  <c r="D30" i="1"/>
  <c r="D31" i="1"/>
  <c r="D32" i="1"/>
  <c r="B38" i="14" s="1"/>
  <c r="D21" i="1"/>
  <c r="D7" i="1"/>
  <c r="D7" i="21" s="1"/>
  <c r="D8" i="1"/>
  <c r="D8" i="21" s="1"/>
  <c r="D9" i="1"/>
  <c r="D9" i="21" s="1"/>
  <c r="D10" i="1"/>
  <c r="D10" i="21" s="1"/>
  <c r="D11" i="1"/>
  <c r="D11" i="21" s="1"/>
  <c r="D12" i="1"/>
  <c r="D12" i="21" s="1"/>
  <c r="D13" i="1"/>
  <c r="D13" i="21" s="1"/>
  <c r="D14" i="1"/>
  <c r="D14" i="21" s="1"/>
  <c r="D15" i="1"/>
  <c r="D15" i="21" s="1"/>
  <c r="D16" i="1"/>
  <c r="D16" i="21" s="1"/>
  <c r="D17" i="1"/>
  <c r="D17" i="21" s="1"/>
  <c r="D18" i="1"/>
  <c r="D6" i="1"/>
  <c r="D6" i="21" s="1"/>
  <c r="AF53" i="20" l="1"/>
  <c r="BA61" i="1"/>
  <c r="AU62" i="1"/>
  <c r="BE62" i="1"/>
  <c r="BE61" i="1"/>
  <c r="AX59" i="1"/>
  <c r="U65" i="1"/>
  <c r="U66" i="1" s="1"/>
  <c r="AS65" i="1"/>
  <c r="V65" i="1"/>
  <c r="V66" i="1" s="1"/>
  <c r="AT65" i="1"/>
  <c r="U59" i="1"/>
  <c r="AS59" i="1"/>
  <c r="V59" i="1"/>
  <c r="AT59" i="1"/>
  <c r="BF59" i="1" s="1"/>
  <c r="AX62" i="1"/>
  <c r="BA62" i="1"/>
  <c r="BF62" i="1"/>
  <c r="L66" i="1"/>
  <c r="AV65" i="1"/>
  <c r="AV66" i="1" s="1"/>
  <c r="AX61" i="1"/>
  <c r="AW66" i="1"/>
  <c r="V61" i="1"/>
  <c r="AT61" i="1"/>
  <c r="BF61" i="1" s="1"/>
  <c r="BA59" i="1"/>
  <c r="U61" i="1"/>
  <c r="V62" i="1"/>
  <c r="U62" i="1"/>
  <c r="BD9" i="1"/>
  <c r="BD15" i="1"/>
  <c r="AM35" i="1"/>
  <c r="L40" i="14" s="1"/>
  <c r="I63" i="1"/>
  <c r="N15" i="1"/>
  <c r="N8" i="1"/>
  <c r="T38" i="1"/>
  <c r="T49" i="1"/>
  <c r="N41" i="1"/>
  <c r="AH36" i="1"/>
  <c r="AH67" i="1" s="1"/>
  <c r="Q39" i="1"/>
  <c r="T45" i="1"/>
  <c r="K65" i="1"/>
  <c r="K66" i="1" s="1"/>
  <c r="X36" i="1"/>
  <c r="X67" i="1" s="1"/>
  <c r="T46" i="1"/>
  <c r="N53" i="1"/>
  <c r="K12" i="1"/>
  <c r="J66" i="1"/>
  <c r="AF59" i="1"/>
  <c r="AF63" i="1" s="1"/>
  <c r="N14" i="1"/>
  <c r="N10" i="1"/>
  <c r="T16" i="1"/>
  <c r="K32" i="1"/>
  <c r="K39" i="1"/>
  <c r="D22" i="21"/>
  <c r="D21" i="21"/>
  <c r="Q45" i="1"/>
  <c r="T41" i="1"/>
  <c r="T55" i="1"/>
  <c r="D20" i="21"/>
  <c r="D26" i="21"/>
  <c r="D32" i="21"/>
  <c r="AL59" i="1"/>
  <c r="AL63" i="1" s="1"/>
  <c r="BD10" i="1"/>
  <c r="BD13" i="1"/>
  <c r="N6" i="1"/>
  <c r="N9" i="1"/>
  <c r="D27" i="21"/>
  <c r="N56" i="1"/>
  <c r="N52" i="1"/>
  <c r="Q50" i="1"/>
  <c r="T51" i="1"/>
  <c r="K16" i="1"/>
  <c r="D25" i="21"/>
  <c r="D31" i="21"/>
  <c r="BD14" i="1"/>
  <c r="N43" i="1"/>
  <c r="N38" i="1"/>
  <c r="D28" i="21"/>
  <c r="D30" i="21"/>
  <c r="D24" i="21"/>
  <c r="D33" i="21"/>
  <c r="AN62" i="1"/>
  <c r="D29" i="21"/>
  <c r="D23" i="21"/>
  <c r="N62" i="1"/>
  <c r="Q62" i="1"/>
  <c r="Q14" i="1"/>
  <c r="Q11" i="1"/>
  <c r="Q8" i="1"/>
  <c r="T10" i="1"/>
  <c r="N50" i="1"/>
  <c r="Q51" i="1"/>
  <c r="T52" i="1"/>
  <c r="L63" i="1"/>
  <c r="Q15" i="1"/>
  <c r="L34" i="6"/>
  <c r="K30" i="1"/>
  <c r="K27" i="1"/>
  <c r="K24" i="1"/>
  <c r="K44" i="1"/>
  <c r="N65" i="1"/>
  <c r="N66" i="1" s="1"/>
  <c r="N61" i="1"/>
  <c r="Q61" i="1"/>
  <c r="T61" i="1"/>
  <c r="T62" i="1"/>
  <c r="J19" i="1"/>
  <c r="AJ36" i="1"/>
  <c r="AJ67" i="1" s="1"/>
  <c r="R47" i="1"/>
  <c r="Q18" i="1"/>
  <c r="T17" i="1"/>
  <c r="T14" i="1"/>
  <c r="AL36" i="1"/>
  <c r="N40" i="1"/>
  <c r="Q46" i="1"/>
  <c r="Q43" i="1"/>
  <c r="T39" i="1"/>
  <c r="AF47" i="1"/>
  <c r="O63" i="1"/>
  <c r="T59" i="1"/>
  <c r="BD17" i="1"/>
  <c r="T7" i="1"/>
  <c r="K15" i="1"/>
  <c r="T15" i="1"/>
  <c r="N49" i="1"/>
  <c r="Q55" i="1"/>
  <c r="AM57" i="1"/>
  <c r="K29" i="1"/>
  <c r="K26" i="1"/>
  <c r="K23" i="1"/>
  <c r="K46" i="1"/>
  <c r="K55" i="1"/>
  <c r="M63" i="1"/>
  <c r="S63" i="1"/>
  <c r="AE36" i="1"/>
  <c r="AE67" i="1" s="1"/>
  <c r="N7" i="1"/>
  <c r="Q17" i="1"/>
  <c r="N39" i="1"/>
  <c r="Q53" i="1"/>
  <c r="I66" i="1"/>
  <c r="R63" i="1"/>
  <c r="AC63" i="1"/>
  <c r="Y36" i="1"/>
  <c r="Y67" i="1" s="1"/>
  <c r="N17" i="1"/>
  <c r="K40" i="1"/>
  <c r="AL47" i="1"/>
  <c r="T56" i="1"/>
  <c r="K14" i="1"/>
  <c r="K10" i="1"/>
  <c r="J63" i="1"/>
  <c r="AN59" i="1"/>
  <c r="K6" i="1"/>
  <c r="I19" i="1"/>
  <c r="K31" i="1"/>
  <c r="K28" i="1"/>
  <c r="AP66" i="1"/>
  <c r="K17" i="1"/>
  <c r="K7" i="1"/>
  <c r="K49" i="1"/>
  <c r="AM62" i="1"/>
  <c r="AM61" i="1"/>
  <c r="K25" i="1"/>
  <c r="K41" i="1"/>
  <c r="K50" i="1"/>
  <c r="AI47" i="1"/>
  <c r="K13" i="1"/>
  <c r="I36" i="1"/>
  <c r="I47" i="1"/>
  <c r="M66" i="1"/>
  <c r="P63" i="1"/>
  <c r="K59" i="1"/>
  <c r="Q59" i="1"/>
  <c r="AI59" i="1"/>
  <c r="AI63" i="1" s="1"/>
  <c r="W32" i="1"/>
  <c r="F32" i="6" s="1"/>
  <c r="K9" i="1"/>
  <c r="Q16" i="1"/>
  <c r="N55" i="1"/>
  <c r="N51" i="1"/>
  <c r="Q56" i="1"/>
  <c r="O57" i="1"/>
  <c r="Q52" i="1"/>
  <c r="T53" i="1"/>
  <c r="T50" i="1"/>
  <c r="K52" i="1"/>
  <c r="K45" i="1"/>
  <c r="J36" i="1"/>
  <c r="J47" i="1"/>
  <c r="K56" i="1"/>
  <c r="K62" i="1"/>
  <c r="J57" i="1"/>
  <c r="M19" i="1"/>
  <c r="AX6" i="1"/>
  <c r="Q6" i="1"/>
  <c r="Q13" i="1"/>
  <c r="Q7" i="1"/>
  <c r="T12" i="1"/>
  <c r="K8" i="1"/>
  <c r="T9" i="1"/>
  <c r="F39" i="14"/>
  <c r="T40" i="1"/>
  <c r="K51" i="1"/>
  <c r="K18" i="1"/>
  <c r="K61" i="1"/>
  <c r="AN61" i="1"/>
  <c r="N12" i="1"/>
  <c r="L19" i="1"/>
  <c r="BA6" i="1"/>
  <c r="T6" i="1"/>
  <c r="Q10" i="1"/>
  <c r="Q38" i="1"/>
  <c r="O47" i="1"/>
  <c r="Q41" i="1"/>
  <c r="T44" i="1"/>
  <c r="K38" i="1"/>
  <c r="K22" i="1"/>
  <c r="K53" i="1"/>
  <c r="K43" i="1"/>
  <c r="N59" i="1"/>
  <c r="Q12" i="1"/>
  <c r="T11" i="1"/>
  <c r="T8" i="1"/>
  <c r="Q9" i="1"/>
  <c r="AM34" i="1"/>
  <c r="I40" i="14" s="1"/>
  <c r="AA36" i="1"/>
  <c r="AA67" i="1" s="1"/>
  <c r="AI36" i="1"/>
  <c r="L36" i="1"/>
  <c r="W29" i="1"/>
  <c r="O36" i="1"/>
  <c r="N45" i="1"/>
  <c r="Q44" i="1"/>
  <c r="G39" i="14"/>
  <c r="S36" i="1"/>
  <c r="W40" i="1"/>
  <c r="S57" i="1"/>
  <c r="L47" i="1"/>
  <c r="N46" i="1"/>
  <c r="N18" i="1"/>
  <c r="N11" i="1"/>
  <c r="Q40" i="1"/>
  <c r="T43" i="1"/>
  <c r="M57" i="1"/>
  <c r="Q49" i="1"/>
  <c r="AN35" i="1"/>
  <c r="M40" i="14" s="1"/>
  <c r="M36" i="1"/>
  <c r="R36" i="1"/>
  <c r="N44" i="1"/>
  <c r="AQ57" i="1"/>
  <c r="R57" i="1"/>
  <c r="P57" i="1"/>
  <c r="L57" i="1"/>
  <c r="S47" i="1"/>
  <c r="W44" i="1"/>
  <c r="P47" i="1"/>
  <c r="M47" i="1"/>
  <c r="P36" i="1"/>
  <c r="D38" i="14"/>
  <c r="P38" i="14" s="1"/>
  <c r="AD36" i="1"/>
  <c r="AD67" i="1" s="1"/>
  <c r="AN34" i="1"/>
  <c r="AB36" i="1"/>
  <c r="AB67" i="1" s="1"/>
  <c r="R19" i="1"/>
  <c r="S19" i="1"/>
  <c r="O19" i="1"/>
  <c r="P19" i="1"/>
  <c r="C35" i="14"/>
  <c r="C33" i="14"/>
  <c r="AI67" i="1" l="1"/>
  <c r="M67" i="1"/>
  <c r="AX65" i="1"/>
  <c r="AX66" i="1" s="1"/>
  <c r="P67" i="1"/>
  <c r="AU61" i="1"/>
  <c r="S67" i="1"/>
  <c r="I67" i="1"/>
  <c r="BG62" i="1"/>
  <c r="R67" i="1"/>
  <c r="L67" i="1"/>
  <c r="W61" i="1"/>
  <c r="F61" i="6" s="1"/>
  <c r="AU65" i="1"/>
  <c r="AU66" i="1" s="1"/>
  <c r="AS66" i="1"/>
  <c r="BE65" i="1"/>
  <c r="BG61" i="1"/>
  <c r="AU59" i="1"/>
  <c r="BE59" i="1"/>
  <c r="BG59" i="1" s="1"/>
  <c r="J67" i="1"/>
  <c r="O67" i="1"/>
  <c r="AT66" i="1"/>
  <c r="BF65" i="1"/>
  <c r="BF66" i="1" s="1"/>
  <c r="AL67" i="1"/>
  <c r="W62" i="1"/>
  <c r="H16" i="5" s="1"/>
  <c r="BD11" i="1"/>
  <c r="BD6" i="1"/>
  <c r="BD16" i="1"/>
  <c r="BD7" i="1"/>
  <c r="AM63" i="1"/>
  <c r="AN63" i="1"/>
  <c r="AN57" i="1"/>
  <c r="AN47" i="1"/>
  <c r="AM47" i="1"/>
  <c r="AO59" i="1"/>
  <c r="C37" i="14"/>
  <c r="BC63" i="1"/>
  <c r="W8" i="1"/>
  <c r="W42" i="1"/>
  <c r="W28" i="1"/>
  <c r="BG11" i="1"/>
  <c r="W18" i="1"/>
  <c r="AV47" i="1"/>
  <c r="BC19" i="1"/>
  <c r="W43" i="1"/>
  <c r="W51" i="1"/>
  <c r="AZ63" i="1"/>
  <c r="W10" i="1"/>
  <c r="W12" i="1"/>
  <c r="AO62" i="1"/>
  <c r="I16" i="5" s="1"/>
  <c r="AZ19" i="1"/>
  <c r="W21" i="1"/>
  <c r="W11" i="1"/>
  <c r="W39" i="1"/>
  <c r="W50" i="1"/>
  <c r="W7" i="1"/>
  <c r="BB19" i="1"/>
  <c r="W23" i="1"/>
  <c r="BG15" i="1"/>
  <c r="AO35" i="1"/>
  <c r="W41" i="1"/>
  <c r="W45" i="1"/>
  <c r="AO33" i="1"/>
  <c r="W27" i="1"/>
  <c r="W25" i="1"/>
  <c r="T63" i="1"/>
  <c r="W31" i="1"/>
  <c r="T47" i="1"/>
  <c r="W38" i="1"/>
  <c r="W54" i="1"/>
  <c r="AO38" i="1"/>
  <c r="AP63" i="1"/>
  <c r="AV19" i="1"/>
  <c r="AC36" i="1"/>
  <c r="AC67" i="1" s="1"/>
  <c r="W13" i="1"/>
  <c r="W49" i="1"/>
  <c r="W22" i="1"/>
  <c r="W17" i="1"/>
  <c r="AM36" i="1"/>
  <c r="AV63" i="1"/>
  <c r="AQ63" i="1"/>
  <c r="V63" i="1"/>
  <c r="D73" i="14"/>
  <c r="AW63" i="1"/>
  <c r="AT63" i="1"/>
  <c r="AS57" i="1"/>
  <c r="AZ57" i="1"/>
  <c r="AY57" i="1"/>
  <c r="AT47" i="1"/>
  <c r="AW47" i="1"/>
  <c r="W46" i="1"/>
  <c r="T36" i="1"/>
  <c r="AF36" i="1"/>
  <c r="AF67" i="1" s="1"/>
  <c r="W30" i="1"/>
  <c r="C32" i="14"/>
  <c r="W24" i="1"/>
  <c r="C28" i="14"/>
  <c r="AO34" i="1"/>
  <c r="J40" i="14"/>
  <c r="Q36" i="1"/>
  <c r="W26" i="1"/>
  <c r="C29" i="14"/>
  <c r="AS19" i="1"/>
  <c r="W15" i="1"/>
  <c r="W16" i="1"/>
  <c r="BG12" i="1"/>
  <c r="N19" i="1"/>
  <c r="T19" i="1"/>
  <c r="AW19" i="1"/>
  <c r="AO61" i="1"/>
  <c r="G61" i="6" s="1"/>
  <c r="Q57" i="1"/>
  <c r="C38" i="14"/>
  <c r="K47" i="1"/>
  <c r="W9" i="1"/>
  <c r="W14" i="1"/>
  <c r="U19" i="1"/>
  <c r="K36" i="1"/>
  <c r="Q63" i="1"/>
  <c r="BG14" i="1"/>
  <c r="N63" i="1"/>
  <c r="AQ19" i="1"/>
  <c r="U36" i="1"/>
  <c r="N36" i="1"/>
  <c r="M62" i="6"/>
  <c r="N16" i="5"/>
  <c r="W56" i="1"/>
  <c r="V19" i="1"/>
  <c r="W6" i="1"/>
  <c r="F6" i="6" s="1"/>
  <c r="Q47" i="1"/>
  <c r="K63" i="1"/>
  <c r="M61" i="6"/>
  <c r="BB63" i="1"/>
  <c r="U63" i="1"/>
  <c r="W59" i="1"/>
  <c r="K57" i="1"/>
  <c r="K19" i="1"/>
  <c r="AY19" i="1"/>
  <c r="BC47" i="1"/>
  <c r="Z36" i="1"/>
  <c r="Z67" i="1" s="1"/>
  <c r="L35" i="6"/>
  <c r="Q8" i="5" s="1"/>
  <c r="Q18" i="5" s="1"/>
  <c r="T57" i="1"/>
  <c r="N57" i="1"/>
  <c r="AY63" i="1"/>
  <c r="AY47" i="1"/>
  <c r="BG6" i="1"/>
  <c r="W53" i="1"/>
  <c r="N47" i="1"/>
  <c r="Q19" i="1"/>
  <c r="Q67" i="1" s="1"/>
  <c r="W65" i="1"/>
  <c r="W66" i="1" s="1"/>
  <c r="AP19" i="1"/>
  <c r="AZ47" i="1"/>
  <c r="AP57" i="1"/>
  <c r="AS63" i="1"/>
  <c r="AV57" i="1"/>
  <c r="G44" i="6"/>
  <c r="W55" i="1"/>
  <c r="V57" i="1"/>
  <c r="BC57" i="1"/>
  <c r="BB57" i="1"/>
  <c r="W52" i="1"/>
  <c r="U57" i="1"/>
  <c r="AW57" i="1"/>
  <c r="AT57" i="1"/>
  <c r="G41" i="6"/>
  <c r="AP47" i="1"/>
  <c r="AQ47" i="1"/>
  <c r="U47" i="1"/>
  <c r="BB47" i="1"/>
  <c r="V47" i="1"/>
  <c r="AS47" i="1"/>
  <c r="V36" i="1"/>
  <c r="AN36" i="1"/>
  <c r="BG18" i="1"/>
  <c r="AT19" i="1"/>
  <c r="X15" i="5"/>
  <c r="X16" i="5"/>
  <c r="X12" i="5"/>
  <c r="X11" i="5"/>
  <c r="Q39" i="6"/>
  <c r="Q38" i="6"/>
  <c r="Q40" i="6"/>
  <c r="Q41" i="6"/>
  <c r="Q45" i="6"/>
  <c r="Q46" i="6"/>
  <c r="X5" i="5"/>
  <c r="Q6" i="6"/>
  <c r="Q19" i="6" s="1"/>
  <c r="Q42" i="6"/>
  <c r="X6" i="5"/>
  <c r="W18" i="5"/>
  <c r="V18" i="5"/>
  <c r="U18" i="5"/>
  <c r="X13" i="5"/>
  <c r="X10" i="5"/>
  <c r="K67" i="1" l="1"/>
  <c r="W63" i="1"/>
  <c r="N67" i="1"/>
  <c r="U67" i="1"/>
  <c r="V67" i="1"/>
  <c r="BG65" i="1"/>
  <c r="BG66" i="1" s="1"/>
  <c r="BE66" i="1"/>
  <c r="T67" i="1"/>
  <c r="AY67" i="1"/>
  <c r="AN67" i="1"/>
  <c r="AZ67" i="1"/>
  <c r="BC67" i="1"/>
  <c r="AQ67" i="1"/>
  <c r="AW67" i="1"/>
  <c r="AS67" i="1"/>
  <c r="AM67" i="1"/>
  <c r="AV67" i="1"/>
  <c r="BB67" i="1"/>
  <c r="AT67" i="1"/>
  <c r="AP67" i="1"/>
  <c r="F62" i="6"/>
  <c r="BD19" i="1"/>
  <c r="G62" i="6"/>
  <c r="BG10" i="1"/>
  <c r="BG9" i="1"/>
  <c r="AO36" i="1"/>
  <c r="AX19" i="1"/>
  <c r="BG8" i="1"/>
  <c r="BG16" i="1"/>
  <c r="BG7" i="1"/>
  <c r="AO57" i="1"/>
  <c r="W36" i="1"/>
  <c r="W47" i="1"/>
  <c r="BD57" i="1"/>
  <c r="BA47" i="1"/>
  <c r="AU19" i="1"/>
  <c r="AR47" i="1"/>
  <c r="AR57" i="1"/>
  <c r="AX57" i="1"/>
  <c r="BG13" i="1"/>
  <c r="BA19" i="1"/>
  <c r="BG17" i="1"/>
  <c r="AR63" i="1"/>
  <c r="AX47" i="1"/>
  <c r="BF63" i="1"/>
  <c r="AO63" i="1"/>
  <c r="E73" i="14"/>
  <c r="C73" i="14"/>
  <c r="AU63" i="1"/>
  <c r="AX63" i="1"/>
  <c r="BA63" i="1"/>
  <c r="BD63" i="1"/>
  <c r="W57" i="1"/>
  <c r="BD47" i="1"/>
  <c r="AU47" i="1"/>
  <c r="C31" i="14"/>
  <c r="C36" i="14"/>
  <c r="C34" i="14"/>
  <c r="O38" i="14"/>
  <c r="Q38" i="14" s="1"/>
  <c r="E38" i="14"/>
  <c r="C30" i="14"/>
  <c r="BF19" i="1"/>
  <c r="W19" i="1"/>
  <c r="AR19" i="1"/>
  <c r="T18" i="5"/>
  <c r="X7" i="5"/>
  <c r="BA57" i="1"/>
  <c r="AU57" i="1"/>
  <c r="BE19" i="1"/>
  <c r="BF57" i="1"/>
  <c r="BE63" i="1"/>
  <c r="Q59" i="6"/>
  <c r="Q63" i="6" s="1"/>
  <c r="Q44" i="6"/>
  <c r="N36" i="6"/>
  <c r="S8" i="5" s="1"/>
  <c r="N47" i="6"/>
  <c r="S9" i="5" s="1"/>
  <c r="X9" i="5" s="1"/>
  <c r="O63" i="6"/>
  <c r="BE57" i="1"/>
  <c r="AO47" i="1"/>
  <c r="BE47" i="1"/>
  <c r="BF47" i="1"/>
  <c r="X8" i="5"/>
  <c r="X14" i="5"/>
  <c r="N57" i="6"/>
  <c r="Q43" i="6"/>
  <c r="O47" i="6"/>
  <c r="T9" i="5" s="1"/>
  <c r="P36" i="6"/>
  <c r="P67" i="6" s="1"/>
  <c r="S18" i="5"/>
  <c r="N19" i="6"/>
  <c r="O57" i="6"/>
  <c r="N63" i="6"/>
  <c r="Q49" i="6"/>
  <c r="Q21" i="6"/>
  <c r="Q36" i="6" s="1"/>
  <c r="Q47" i="6" l="1"/>
  <c r="AX67" i="1"/>
  <c r="W67" i="1"/>
  <c r="BF67" i="1"/>
  <c r="AU67" i="1"/>
  <c r="AO67" i="1"/>
  <c r="BA67" i="1"/>
  <c r="BE67" i="1"/>
  <c r="AR67" i="1"/>
  <c r="BD67" i="1"/>
  <c r="BG57" i="1"/>
  <c r="BG19" i="1"/>
  <c r="BG47" i="1"/>
  <c r="BG63" i="1"/>
  <c r="X18" i="5"/>
  <c r="N67" i="6"/>
  <c r="Q57" i="6"/>
  <c r="O67" i="6"/>
  <c r="Q67" i="6" l="1"/>
  <c r="BG67" i="1"/>
  <c r="D60" i="15"/>
  <c r="C60" i="15"/>
  <c r="F78" i="14"/>
  <c r="F79" i="14" s="1"/>
  <c r="G78" i="14"/>
  <c r="G79" i="14" s="1"/>
  <c r="H78" i="14"/>
  <c r="H79" i="14" s="1"/>
  <c r="I78" i="14"/>
  <c r="I79" i="14" s="1"/>
  <c r="J78" i="14"/>
  <c r="J79" i="14" s="1"/>
  <c r="K78" i="14"/>
  <c r="K79" i="14" s="1"/>
  <c r="L78" i="14"/>
  <c r="L79" i="14" s="1"/>
  <c r="M78" i="14"/>
  <c r="M79" i="14" s="1"/>
  <c r="N78" i="14"/>
  <c r="N79" i="14" s="1"/>
  <c r="C77" i="14"/>
  <c r="C78" i="14" s="1"/>
  <c r="C79" i="14" s="1"/>
  <c r="B22" i="14"/>
  <c r="B23" i="14"/>
  <c r="F18" i="5"/>
  <c r="E18" i="5"/>
  <c r="D18" i="5"/>
  <c r="C18" i="5"/>
  <c r="G17" i="5"/>
  <c r="F65" i="6"/>
  <c r="H17" i="5" s="1"/>
  <c r="M17" i="5" s="1"/>
  <c r="J65" i="6"/>
  <c r="M65" i="6" s="1"/>
  <c r="E65" i="6"/>
  <c r="E60" i="15" s="1"/>
  <c r="D77" i="14"/>
  <c r="D71" i="14"/>
  <c r="D59" i="14"/>
  <c r="O77" i="14" l="1"/>
  <c r="O78" i="14" s="1"/>
  <c r="O79" i="14" s="1"/>
  <c r="P77" i="14"/>
  <c r="P78" i="14" s="1"/>
  <c r="P79" i="14" s="1"/>
  <c r="D78" i="14"/>
  <c r="D79" i="14" s="1"/>
  <c r="E77" i="14"/>
  <c r="E78" i="14" s="1"/>
  <c r="E79" i="14" s="1"/>
  <c r="I65" i="6"/>
  <c r="F60" i="15" s="1"/>
  <c r="F59" i="15" s="1"/>
  <c r="C60" i="14"/>
  <c r="C58" i="14"/>
  <c r="D58" i="14"/>
  <c r="D13" i="14"/>
  <c r="D19" i="14"/>
  <c r="D17" i="14"/>
  <c r="C17" i="14"/>
  <c r="C19" i="14"/>
  <c r="D16" i="14"/>
  <c r="C14" i="14"/>
  <c r="C16" i="14"/>
  <c r="C11" i="14"/>
  <c r="D10" i="14"/>
  <c r="D11" i="14"/>
  <c r="D20" i="14"/>
  <c r="P20" i="14" s="1"/>
  <c r="D12" i="14"/>
  <c r="C10" i="14"/>
  <c r="C13" i="14"/>
  <c r="D15" i="14"/>
  <c r="D14" i="14"/>
  <c r="C15" i="14"/>
  <c r="E19" i="14"/>
  <c r="F66" i="6"/>
  <c r="I66" i="6" s="1"/>
  <c r="J66" i="6" l="1"/>
  <c r="Q77" i="14"/>
  <c r="Q78" i="14" s="1"/>
  <c r="Q79" i="14" s="1"/>
  <c r="E71" i="14"/>
  <c r="C71" i="14"/>
  <c r="E59" i="14"/>
  <c r="C59" i="14"/>
  <c r="E58" i="14"/>
  <c r="D21" i="14"/>
  <c r="C12" i="14"/>
  <c r="E20" i="14"/>
  <c r="E21" i="14" s="1"/>
  <c r="C20" i="14"/>
  <c r="N17" i="5" l="1"/>
  <c r="R17" i="5" s="1"/>
  <c r="M66" i="6"/>
  <c r="O20" i="14"/>
  <c r="Q20" i="14" s="1"/>
  <c r="C21" i="14"/>
  <c r="M54" i="6" l="1"/>
  <c r="M35" i="6"/>
  <c r="M34" i="6"/>
  <c r="P8" i="5" s="1"/>
  <c r="M42" i="6"/>
  <c r="B61" i="6" l="1"/>
  <c r="B57" i="15" s="1"/>
  <c r="C61" i="6"/>
  <c r="C57" i="15" s="1"/>
  <c r="D61" i="6"/>
  <c r="D57" i="15" s="1"/>
  <c r="E61" i="6"/>
  <c r="E57" i="15" s="1"/>
  <c r="B62" i="6"/>
  <c r="B58" i="15" s="1"/>
  <c r="C62" i="6"/>
  <c r="C58" i="15" s="1"/>
  <c r="D62" i="6"/>
  <c r="D58" i="15" s="1"/>
  <c r="E62" i="6"/>
  <c r="E58" i="15" s="1"/>
  <c r="C59" i="6"/>
  <c r="C56" i="15" s="1"/>
  <c r="D59" i="6"/>
  <c r="D56" i="15" s="1"/>
  <c r="E59" i="6"/>
  <c r="E56" i="15" s="1"/>
  <c r="B59" i="6"/>
  <c r="B56" i="15" s="1"/>
  <c r="B50" i="6"/>
  <c r="B48" i="15" s="1"/>
  <c r="C50" i="6"/>
  <c r="C48" i="15" s="1"/>
  <c r="D50" i="6"/>
  <c r="D48" i="15" s="1"/>
  <c r="E50" i="6"/>
  <c r="E48" i="15" s="1"/>
  <c r="B51" i="6"/>
  <c r="B49" i="15" s="1"/>
  <c r="C51" i="6"/>
  <c r="C49" i="15" s="1"/>
  <c r="D51" i="6"/>
  <c r="D49" i="15" s="1"/>
  <c r="E51" i="6"/>
  <c r="E49" i="15" s="1"/>
  <c r="B52" i="6"/>
  <c r="B50" i="15" s="1"/>
  <c r="C52" i="6"/>
  <c r="C50" i="15" s="1"/>
  <c r="D52" i="6"/>
  <c r="D50" i="15" s="1"/>
  <c r="E52" i="6"/>
  <c r="E50" i="15" s="1"/>
  <c r="B53" i="6"/>
  <c r="B51" i="15" s="1"/>
  <c r="C53" i="6"/>
  <c r="C51" i="15" s="1"/>
  <c r="D53" i="6"/>
  <c r="D51" i="15" s="1"/>
  <c r="E53" i="6"/>
  <c r="E51" i="15" s="1"/>
  <c r="B54" i="6"/>
  <c r="B52" i="15" s="1"/>
  <c r="C54" i="6"/>
  <c r="C52" i="15" s="1"/>
  <c r="D54" i="6"/>
  <c r="D52" i="15" s="1"/>
  <c r="E54" i="6"/>
  <c r="E52" i="15" s="1"/>
  <c r="B55" i="6"/>
  <c r="B53" i="15" s="1"/>
  <c r="C55" i="6"/>
  <c r="C53" i="15" s="1"/>
  <c r="D55" i="6"/>
  <c r="D53" i="15" s="1"/>
  <c r="E55" i="6"/>
  <c r="E53" i="15" s="1"/>
  <c r="B56" i="6"/>
  <c r="B54" i="15" s="1"/>
  <c r="C56" i="6"/>
  <c r="C54" i="15" s="1"/>
  <c r="D56" i="6"/>
  <c r="D54" i="15" s="1"/>
  <c r="E56" i="6"/>
  <c r="E54" i="15" s="1"/>
  <c r="C49" i="6"/>
  <c r="C47" i="15" s="1"/>
  <c r="D49" i="6"/>
  <c r="D47" i="15" s="1"/>
  <c r="E49" i="6"/>
  <c r="E47" i="15" s="1"/>
  <c r="B49" i="6"/>
  <c r="B47" i="15" s="1"/>
  <c r="B39" i="6"/>
  <c r="B38" i="15" s="1"/>
  <c r="C39" i="6"/>
  <c r="C38" i="15" s="1"/>
  <c r="D39" i="6"/>
  <c r="D38" i="15" s="1"/>
  <c r="E39" i="6"/>
  <c r="E38" i="15" s="1"/>
  <c r="B40" i="6"/>
  <c r="B39" i="15" s="1"/>
  <c r="C40" i="6"/>
  <c r="C39" i="15" s="1"/>
  <c r="D40" i="6"/>
  <c r="D39" i="15" s="1"/>
  <c r="E40" i="6"/>
  <c r="E39" i="15" s="1"/>
  <c r="B41" i="6"/>
  <c r="B40" i="15" s="1"/>
  <c r="C41" i="6"/>
  <c r="C40" i="15" s="1"/>
  <c r="D41" i="6"/>
  <c r="D40" i="15" s="1"/>
  <c r="E41" i="6"/>
  <c r="E40" i="15" s="1"/>
  <c r="B42" i="6"/>
  <c r="B41" i="15" s="1"/>
  <c r="C42" i="6"/>
  <c r="C41" i="15" s="1"/>
  <c r="D42" i="6"/>
  <c r="D41" i="15" s="1"/>
  <c r="E42" i="6"/>
  <c r="E41" i="15" s="1"/>
  <c r="B43" i="6"/>
  <c r="B42" i="15" s="1"/>
  <c r="C43" i="6"/>
  <c r="C42" i="15" s="1"/>
  <c r="D43" i="6"/>
  <c r="D42" i="15" s="1"/>
  <c r="E43" i="6"/>
  <c r="E42" i="15" s="1"/>
  <c r="B44" i="6"/>
  <c r="B43" i="15" s="1"/>
  <c r="C44" i="6"/>
  <c r="C43" i="15" s="1"/>
  <c r="D44" i="6"/>
  <c r="D43" i="15" s="1"/>
  <c r="E44" i="6"/>
  <c r="E43" i="15" s="1"/>
  <c r="B45" i="6"/>
  <c r="B44" i="15" s="1"/>
  <c r="C45" i="6"/>
  <c r="C44" i="15" s="1"/>
  <c r="D45" i="6"/>
  <c r="D44" i="15" s="1"/>
  <c r="E45" i="6"/>
  <c r="E44" i="15" s="1"/>
  <c r="B46" i="6"/>
  <c r="B45" i="15" s="1"/>
  <c r="C46" i="6"/>
  <c r="C45" i="15" s="1"/>
  <c r="D46" i="6"/>
  <c r="D45" i="15" s="1"/>
  <c r="E46" i="6"/>
  <c r="E45" i="15" s="1"/>
  <c r="C38" i="6"/>
  <c r="C37" i="15" s="1"/>
  <c r="D38" i="6"/>
  <c r="D37" i="15" s="1"/>
  <c r="E38" i="6"/>
  <c r="E37" i="15" s="1"/>
  <c r="B38" i="6"/>
  <c r="B37" i="15" s="1"/>
  <c r="B22" i="6"/>
  <c r="B22" i="15" s="1"/>
  <c r="C22" i="6"/>
  <c r="C22" i="15" s="1"/>
  <c r="D22" i="6"/>
  <c r="D22" i="15" s="1"/>
  <c r="E22" i="6"/>
  <c r="E22" i="15" s="1"/>
  <c r="B23" i="6"/>
  <c r="B23" i="15" s="1"/>
  <c r="C23" i="6"/>
  <c r="C23" i="15" s="1"/>
  <c r="D23" i="6"/>
  <c r="D23" i="15" s="1"/>
  <c r="E23" i="6"/>
  <c r="E23" i="15" s="1"/>
  <c r="B24" i="6"/>
  <c r="B24" i="15" s="1"/>
  <c r="C24" i="6"/>
  <c r="C24" i="15" s="1"/>
  <c r="D24" i="6"/>
  <c r="D24" i="15" s="1"/>
  <c r="E24" i="6"/>
  <c r="E24" i="15" s="1"/>
  <c r="B25" i="6"/>
  <c r="B25" i="15" s="1"/>
  <c r="C25" i="6"/>
  <c r="C25" i="15" s="1"/>
  <c r="D25" i="6"/>
  <c r="D25" i="15" s="1"/>
  <c r="E25" i="6"/>
  <c r="E25" i="15" s="1"/>
  <c r="B26" i="6"/>
  <c r="B26" i="15" s="1"/>
  <c r="C26" i="6"/>
  <c r="C26" i="15" s="1"/>
  <c r="D26" i="6"/>
  <c r="D26" i="15" s="1"/>
  <c r="E26" i="6"/>
  <c r="E26" i="15" s="1"/>
  <c r="B27" i="6"/>
  <c r="B27" i="15" s="1"/>
  <c r="C27" i="6"/>
  <c r="C27" i="15" s="1"/>
  <c r="D27" i="6"/>
  <c r="D27" i="15" s="1"/>
  <c r="E27" i="6"/>
  <c r="E27" i="15" s="1"/>
  <c r="B28" i="6"/>
  <c r="B28" i="15" s="1"/>
  <c r="C28" i="6"/>
  <c r="C28" i="15" s="1"/>
  <c r="D28" i="6"/>
  <c r="D28" i="15" s="1"/>
  <c r="E28" i="6"/>
  <c r="E28" i="15" s="1"/>
  <c r="B29" i="6"/>
  <c r="B29" i="15" s="1"/>
  <c r="C29" i="6"/>
  <c r="C29" i="15" s="1"/>
  <c r="D29" i="6"/>
  <c r="D29" i="15" s="1"/>
  <c r="E29" i="6"/>
  <c r="E29" i="15" s="1"/>
  <c r="B30" i="6"/>
  <c r="B30" i="15" s="1"/>
  <c r="C30" i="6"/>
  <c r="C30" i="15" s="1"/>
  <c r="D30" i="6"/>
  <c r="D30" i="15" s="1"/>
  <c r="E30" i="6"/>
  <c r="E30" i="15" s="1"/>
  <c r="B31" i="6"/>
  <c r="B31" i="15" s="1"/>
  <c r="C31" i="6"/>
  <c r="C31" i="15" s="1"/>
  <c r="D31" i="6"/>
  <c r="D31" i="15" s="1"/>
  <c r="E31" i="6"/>
  <c r="E31" i="15" s="1"/>
  <c r="B32" i="6"/>
  <c r="B32" i="15" s="1"/>
  <c r="C32" i="6"/>
  <c r="C32" i="15" s="1"/>
  <c r="D32" i="6"/>
  <c r="D32" i="15" s="1"/>
  <c r="E32" i="6"/>
  <c r="E32" i="15" s="1"/>
  <c r="B33" i="6"/>
  <c r="B33" i="15" s="1"/>
  <c r="C33" i="6"/>
  <c r="C33" i="15" s="1"/>
  <c r="D33" i="6"/>
  <c r="D33" i="15" s="1"/>
  <c r="E33" i="6"/>
  <c r="E33" i="15" s="1"/>
  <c r="B34" i="6"/>
  <c r="B34" i="15" s="1"/>
  <c r="C34" i="6"/>
  <c r="C34" i="15" s="1"/>
  <c r="D34" i="6"/>
  <c r="E34" i="6"/>
  <c r="E34" i="15" s="1"/>
  <c r="B35" i="6"/>
  <c r="B35" i="15" s="1"/>
  <c r="C35" i="6"/>
  <c r="C35" i="15" s="1"/>
  <c r="D35" i="6"/>
  <c r="E35" i="6"/>
  <c r="E35" i="15" s="1"/>
  <c r="C21" i="6"/>
  <c r="C21" i="15" s="1"/>
  <c r="D21" i="6"/>
  <c r="D21" i="15" s="1"/>
  <c r="E21" i="6"/>
  <c r="E21" i="15" s="1"/>
  <c r="B21" i="6"/>
  <c r="B21" i="15" s="1"/>
  <c r="B7" i="6"/>
  <c r="B8" i="15" s="1"/>
  <c r="C7" i="6"/>
  <c r="C8" i="15" s="1"/>
  <c r="D7" i="6"/>
  <c r="D8" i="15" s="1"/>
  <c r="E7" i="6"/>
  <c r="E8" i="15" s="1"/>
  <c r="B8" i="6"/>
  <c r="B9" i="15" s="1"/>
  <c r="C8" i="6"/>
  <c r="C9" i="15" s="1"/>
  <c r="D8" i="6"/>
  <c r="D9" i="15" s="1"/>
  <c r="E8" i="6"/>
  <c r="E9" i="15" s="1"/>
  <c r="B9" i="6"/>
  <c r="B10" i="15" s="1"/>
  <c r="C9" i="6"/>
  <c r="C10" i="15" s="1"/>
  <c r="D9" i="6"/>
  <c r="D10" i="15" s="1"/>
  <c r="E9" i="6"/>
  <c r="E10" i="15" s="1"/>
  <c r="B10" i="6"/>
  <c r="B11" i="15" s="1"/>
  <c r="C10" i="6"/>
  <c r="C11" i="15" s="1"/>
  <c r="D10" i="6"/>
  <c r="D11" i="15" s="1"/>
  <c r="E10" i="6"/>
  <c r="E11" i="15" s="1"/>
  <c r="B11" i="6"/>
  <c r="B12" i="15" s="1"/>
  <c r="C11" i="6"/>
  <c r="C12" i="15" s="1"/>
  <c r="D11" i="6"/>
  <c r="D12" i="15" s="1"/>
  <c r="E11" i="6"/>
  <c r="E12" i="15" s="1"/>
  <c r="B12" i="6"/>
  <c r="B13" i="15" s="1"/>
  <c r="C12" i="6"/>
  <c r="C13" i="15" s="1"/>
  <c r="D12" i="6"/>
  <c r="D13" i="15" s="1"/>
  <c r="E12" i="6"/>
  <c r="E13" i="15" s="1"/>
  <c r="B13" i="6"/>
  <c r="B14" i="15" s="1"/>
  <c r="C13" i="6"/>
  <c r="C14" i="15" s="1"/>
  <c r="D13" i="6"/>
  <c r="D14" i="15" s="1"/>
  <c r="E13" i="6"/>
  <c r="E14" i="15" s="1"/>
  <c r="B14" i="6"/>
  <c r="B15" i="15" s="1"/>
  <c r="C14" i="6"/>
  <c r="C15" i="15" s="1"/>
  <c r="D14" i="6"/>
  <c r="D15" i="15" s="1"/>
  <c r="E14" i="6"/>
  <c r="E15" i="15" s="1"/>
  <c r="B15" i="6"/>
  <c r="B16" i="15" s="1"/>
  <c r="C15" i="6"/>
  <c r="C16" i="15" s="1"/>
  <c r="D15" i="6"/>
  <c r="D16" i="15" s="1"/>
  <c r="E15" i="6"/>
  <c r="E16" i="15" s="1"/>
  <c r="B16" i="6"/>
  <c r="B17" i="15" s="1"/>
  <c r="C16" i="6"/>
  <c r="C17" i="15" s="1"/>
  <c r="D16" i="6"/>
  <c r="D17" i="15" s="1"/>
  <c r="E16" i="6"/>
  <c r="E17" i="15" s="1"/>
  <c r="B17" i="6"/>
  <c r="B18" i="15" s="1"/>
  <c r="C17" i="6"/>
  <c r="C18" i="15" s="1"/>
  <c r="D17" i="6"/>
  <c r="D18" i="15" s="1"/>
  <c r="E17" i="6"/>
  <c r="E18" i="15" s="1"/>
  <c r="B18" i="6"/>
  <c r="B19" i="15" s="1"/>
  <c r="C18" i="6"/>
  <c r="C19" i="15" s="1"/>
  <c r="D18" i="6"/>
  <c r="D19" i="15" s="1"/>
  <c r="E18" i="6"/>
  <c r="E19" i="15" s="1"/>
  <c r="C6" i="6"/>
  <c r="C7" i="15" s="1"/>
  <c r="D6" i="6"/>
  <c r="D7" i="15" s="1"/>
  <c r="E6" i="6"/>
  <c r="E7" i="15" s="1"/>
  <c r="B6" i="6"/>
  <c r="B7" i="15" s="1"/>
  <c r="M6" i="6" l="1"/>
  <c r="M12" i="6"/>
  <c r="M13" i="6"/>
  <c r="M8" i="6"/>
  <c r="M14" i="6"/>
  <c r="M9" i="6"/>
  <c r="M15" i="6"/>
  <c r="M18" i="6"/>
  <c r="M10" i="6"/>
  <c r="M16" i="6"/>
  <c r="F7" i="6"/>
  <c r="F10" i="6"/>
  <c r="I10" i="6" s="1"/>
  <c r="F11" i="15" s="1"/>
  <c r="I6" i="6"/>
  <c r="O17" i="14"/>
  <c r="C9" i="14"/>
  <c r="P17" i="14"/>
  <c r="D9" i="14"/>
  <c r="M11" i="6"/>
  <c r="F8" i="6"/>
  <c r="F14" i="6"/>
  <c r="I14" i="6" s="1"/>
  <c r="F15" i="15" s="1"/>
  <c r="F18" i="6"/>
  <c r="I18" i="6" s="1"/>
  <c r="F19" i="15" s="1"/>
  <c r="F16" i="6"/>
  <c r="F17" i="6"/>
  <c r="F15" i="6"/>
  <c r="I15" i="6" s="1"/>
  <c r="F16" i="15" s="1"/>
  <c r="F11" i="6"/>
  <c r="I11" i="6" s="1"/>
  <c r="F12" i="15" s="1"/>
  <c r="F9" i="6"/>
  <c r="I9" i="6" s="1"/>
  <c r="F10" i="15" s="1"/>
  <c r="N6" i="5" l="1"/>
  <c r="R6" i="5" s="1"/>
  <c r="I8" i="6"/>
  <c r="F9" i="15" s="1"/>
  <c r="I16" i="6"/>
  <c r="F17" i="15" s="1"/>
  <c r="H7" i="5"/>
  <c r="N7" i="5"/>
  <c r="E17" i="14"/>
  <c r="F13" i="6"/>
  <c r="I13" i="6" s="1"/>
  <c r="F14" i="15" s="1"/>
  <c r="Q17" i="14"/>
  <c r="F7" i="15"/>
  <c r="J19" i="6"/>
  <c r="F12" i="6"/>
  <c r="I12" i="6" s="1"/>
  <c r="F13" i="15" s="1"/>
  <c r="N5" i="5"/>
  <c r="H6" i="5" l="1"/>
  <c r="M6" i="5" s="1"/>
  <c r="F26" i="6"/>
  <c r="I26" i="6" s="1"/>
  <c r="F26" i="15" s="1"/>
  <c r="F27" i="6"/>
  <c r="I27" i="6" s="1"/>
  <c r="F27" i="15" s="1"/>
  <c r="M27" i="6"/>
  <c r="M22" i="6"/>
  <c r="M28" i="6"/>
  <c r="M23" i="6"/>
  <c r="M29" i="6"/>
  <c r="F25" i="6"/>
  <c r="I25" i="6" s="1"/>
  <c r="F25" i="15" s="1"/>
  <c r="F19" i="6"/>
  <c r="M26" i="6"/>
  <c r="M24" i="6"/>
  <c r="M30" i="6"/>
  <c r="M25" i="6"/>
  <c r="M31" i="6"/>
  <c r="F31" i="6"/>
  <c r="I31" i="6" s="1"/>
  <c r="F31" i="15" s="1"/>
  <c r="F30" i="6"/>
  <c r="I30" i="6" s="1"/>
  <c r="F30" i="15" s="1"/>
  <c r="F29" i="6"/>
  <c r="I29" i="6" s="1"/>
  <c r="F29" i="15" s="1"/>
  <c r="F28" i="6"/>
  <c r="I28" i="6" s="1"/>
  <c r="F28" i="15" s="1"/>
  <c r="F24" i="6"/>
  <c r="I24" i="6" s="1"/>
  <c r="F24" i="15" s="1"/>
  <c r="F23" i="6"/>
  <c r="I23" i="6" s="1"/>
  <c r="F23" i="15" s="1"/>
  <c r="F22" i="6"/>
  <c r="I22" i="6" s="1"/>
  <c r="F22" i="15" s="1"/>
  <c r="H5" i="5" l="1"/>
  <c r="G17" i="6"/>
  <c r="F56" i="6"/>
  <c r="I56" i="6" s="1"/>
  <c r="F54" i="15" s="1"/>
  <c r="G52" i="6"/>
  <c r="G50" i="6"/>
  <c r="F50" i="6"/>
  <c r="F40" i="6"/>
  <c r="I40" i="6" s="1"/>
  <c r="F39" i="15" s="1"/>
  <c r="F46" i="6"/>
  <c r="I46" i="6" s="1"/>
  <c r="F45" i="15" s="1"/>
  <c r="F41" i="6"/>
  <c r="I41" i="6" s="1"/>
  <c r="F40" i="15" s="1"/>
  <c r="F38" i="6"/>
  <c r="F44" i="6"/>
  <c r="M45" i="6"/>
  <c r="K57" i="6"/>
  <c r="O13" i="5"/>
  <c r="M50" i="6"/>
  <c r="M39" i="6"/>
  <c r="G55" i="6"/>
  <c r="F49" i="6"/>
  <c r="M51" i="6"/>
  <c r="F42" i="6"/>
  <c r="M40" i="6"/>
  <c r="F21" i="6"/>
  <c r="M52" i="6"/>
  <c r="M53" i="6"/>
  <c r="M43" i="6"/>
  <c r="F54" i="6"/>
  <c r="I54" i="6" s="1"/>
  <c r="F52" i="15" s="1"/>
  <c r="M44" i="6"/>
  <c r="J36" i="6"/>
  <c r="M21" i="6"/>
  <c r="F45" i="6"/>
  <c r="I45" i="6" s="1"/>
  <c r="F44" i="15" s="1"/>
  <c r="F43" i="6"/>
  <c r="I43" i="6" s="1"/>
  <c r="F42" i="15" s="1"/>
  <c r="F39" i="6"/>
  <c r="I39" i="6" s="1"/>
  <c r="F38" i="15" s="1"/>
  <c r="F55" i="6"/>
  <c r="F53" i="6"/>
  <c r="I53" i="6" s="1"/>
  <c r="F51" i="15" s="1"/>
  <c r="F52" i="6"/>
  <c r="F51" i="6"/>
  <c r="I51" i="6" s="1"/>
  <c r="F49" i="15" s="1"/>
  <c r="I17" i="6" l="1"/>
  <c r="F18" i="15" s="1"/>
  <c r="I7" i="5"/>
  <c r="M7" i="5" s="1"/>
  <c r="I50" i="6"/>
  <c r="F48" i="15" s="1"/>
  <c r="M41" i="6"/>
  <c r="I42" i="6"/>
  <c r="F41" i="15" s="1"/>
  <c r="I44" i="6"/>
  <c r="F43" i="15" s="1"/>
  <c r="G57" i="6"/>
  <c r="I55" i="6"/>
  <c r="F53" i="15" s="1"/>
  <c r="I52" i="6"/>
  <c r="F50" i="15" s="1"/>
  <c r="G38" i="6"/>
  <c r="G47" i="6" s="1"/>
  <c r="F36" i="6"/>
  <c r="I21" i="6"/>
  <c r="J63" i="6"/>
  <c r="N14" i="5"/>
  <c r="M59" i="6"/>
  <c r="O7" i="5"/>
  <c r="R7" i="5" s="1"/>
  <c r="M17" i="6"/>
  <c r="N10" i="5"/>
  <c r="R10" i="5" s="1"/>
  <c r="M46" i="6"/>
  <c r="N12" i="5"/>
  <c r="R12" i="5" s="1"/>
  <c r="M56" i="6"/>
  <c r="J47" i="6"/>
  <c r="N9" i="5"/>
  <c r="M38" i="6"/>
  <c r="I5" i="5"/>
  <c r="G7" i="6"/>
  <c r="M55" i="6"/>
  <c r="N13" i="5"/>
  <c r="R13" i="5" s="1"/>
  <c r="N8" i="5"/>
  <c r="F57" i="6"/>
  <c r="I49" i="6"/>
  <c r="H14" i="5"/>
  <c r="F59" i="6"/>
  <c r="F47" i="6"/>
  <c r="N15" i="5"/>
  <c r="R15" i="5" s="1"/>
  <c r="J57" i="6"/>
  <c r="N11" i="5"/>
  <c r="R11" i="5" s="1"/>
  <c r="M49" i="6"/>
  <c r="K19" i="6"/>
  <c r="M7" i="6"/>
  <c r="G59" i="6"/>
  <c r="J67" i="6" l="1"/>
  <c r="R16" i="5"/>
  <c r="R14" i="5"/>
  <c r="R9" i="5"/>
  <c r="H8" i="5"/>
  <c r="N18" i="5"/>
  <c r="M5" i="5"/>
  <c r="O18" i="5"/>
  <c r="K63" i="6"/>
  <c r="K67" i="6" s="1"/>
  <c r="I38" i="6"/>
  <c r="F37" i="15" s="1"/>
  <c r="M63" i="6"/>
  <c r="M57" i="6"/>
  <c r="I62" i="6"/>
  <c r="F58" i="15" s="1"/>
  <c r="I57" i="6"/>
  <c r="F47" i="15"/>
  <c r="F21" i="15"/>
  <c r="G19" i="6"/>
  <c r="I7" i="6"/>
  <c r="I61" i="6"/>
  <c r="F57" i="15" s="1"/>
  <c r="I15" i="5"/>
  <c r="F63" i="6"/>
  <c r="F67" i="6" s="1"/>
  <c r="I59" i="6"/>
  <c r="M19" i="6"/>
  <c r="M47" i="6"/>
  <c r="I47" i="6" l="1"/>
  <c r="I63" i="6"/>
  <c r="F8" i="15"/>
  <c r="F6" i="15" s="1"/>
  <c r="I19" i="6"/>
  <c r="H35" i="6"/>
  <c r="I35" i="6" s="1"/>
  <c r="G63" i="6"/>
  <c r="G67" i="6" s="1"/>
  <c r="H33" i="6"/>
  <c r="H34" i="6"/>
  <c r="I34" i="6" s="1"/>
  <c r="R5" i="5"/>
  <c r="M14" i="5"/>
  <c r="M16" i="5"/>
  <c r="H15" i="5"/>
  <c r="I13" i="5"/>
  <c r="I12" i="5"/>
  <c r="H13" i="5"/>
  <c r="H12" i="5"/>
  <c r="H11" i="5"/>
  <c r="M11" i="5" s="1"/>
  <c r="I9" i="5"/>
  <c r="H10" i="5"/>
  <c r="M10" i="5" s="1"/>
  <c r="H9" i="5"/>
  <c r="G16" i="5"/>
  <c r="G15" i="5"/>
  <c r="G14" i="5"/>
  <c r="G13" i="5"/>
  <c r="G12" i="5"/>
  <c r="G11" i="5"/>
  <c r="G10" i="5"/>
  <c r="G9" i="5"/>
  <c r="G8" i="5"/>
  <c r="G7" i="5"/>
  <c r="G6" i="5"/>
  <c r="G5" i="5"/>
  <c r="D63" i="14"/>
  <c r="P63" i="14" s="1"/>
  <c r="E63" i="14"/>
  <c r="C63" i="14"/>
  <c r="O63" i="14" s="1"/>
  <c r="F35" i="15" l="1"/>
  <c r="L8" i="5"/>
  <c r="L18" i="5" s="1"/>
  <c r="F34" i="15"/>
  <c r="K8" i="5"/>
  <c r="K18" i="5" s="1"/>
  <c r="M12" i="5"/>
  <c r="G18" i="5"/>
  <c r="I18" i="5"/>
  <c r="M15" i="5"/>
  <c r="M13" i="5"/>
  <c r="M9" i="5"/>
  <c r="H18" i="5"/>
  <c r="L36" i="6"/>
  <c r="L67" i="6" s="1"/>
  <c r="M32" i="6"/>
  <c r="I33" i="6"/>
  <c r="P18" i="5"/>
  <c r="Q63" i="14"/>
  <c r="F46" i="15"/>
  <c r="F33" i="15" l="1"/>
  <c r="J8" i="5"/>
  <c r="J18" i="5" s="1"/>
  <c r="R8" i="5"/>
  <c r="H36" i="6"/>
  <c r="H67" i="6" s="1"/>
  <c r="I32" i="6"/>
  <c r="M36" i="6"/>
  <c r="M67" i="6" s="1"/>
  <c r="R18" i="5" l="1"/>
  <c r="M8" i="5"/>
  <c r="F32" i="15"/>
  <c r="I36" i="6"/>
  <c r="I67" i="6" s="1"/>
  <c r="E9" i="14"/>
  <c r="M18" i="5" l="1"/>
  <c r="D18" i="14"/>
  <c r="E12" i="14"/>
  <c r="E14" i="14"/>
  <c r="E13" i="14"/>
  <c r="E11" i="14"/>
  <c r="E10" i="14"/>
  <c r="E15" i="14" l="1"/>
  <c r="E16" i="14"/>
  <c r="E18" i="14" l="1"/>
  <c r="C18" i="14"/>
  <c r="D72" i="14"/>
  <c r="J72" i="14"/>
  <c r="P73" i="14"/>
  <c r="P74" i="14" s="1"/>
  <c r="P59" i="14"/>
  <c r="D60" i="14"/>
  <c r="P60" i="14" s="1"/>
  <c r="D61" i="14"/>
  <c r="P61" i="14" s="1"/>
  <c r="D62" i="14"/>
  <c r="P62" i="14" s="1"/>
  <c r="D65" i="14"/>
  <c r="D66" i="14" s="1"/>
  <c r="D44" i="14"/>
  <c r="P44" i="14" s="1"/>
  <c r="D45" i="14"/>
  <c r="P45" i="14" s="1"/>
  <c r="D46" i="14"/>
  <c r="P46" i="14" s="1"/>
  <c r="D47" i="14"/>
  <c r="P47" i="14" s="1"/>
  <c r="D48" i="14"/>
  <c r="P48" i="14" s="1"/>
  <c r="D49" i="14"/>
  <c r="P49" i="14" s="1"/>
  <c r="D50" i="14"/>
  <c r="P50" i="14" s="1"/>
  <c r="D52" i="14"/>
  <c r="D53" i="14" s="1"/>
  <c r="D43" i="14"/>
  <c r="M41" i="14"/>
  <c r="M80" i="14" s="1"/>
  <c r="O12" i="14"/>
  <c r="O15" i="14"/>
  <c r="O10" i="14"/>
  <c r="O11" i="14"/>
  <c r="P12" i="14"/>
  <c r="O13" i="14"/>
  <c r="P19" i="14"/>
  <c r="P21" i="14" s="1"/>
  <c r="O14" i="14"/>
  <c r="P14" i="14"/>
  <c r="O16" i="14"/>
  <c r="P16" i="14"/>
  <c r="C22" i="14"/>
  <c r="O22" i="14" s="1"/>
  <c r="D22" i="14"/>
  <c r="D23" i="14"/>
  <c r="P23" i="14" s="1"/>
  <c r="C43" i="14"/>
  <c r="D37" i="14"/>
  <c r="P37" i="14" s="1"/>
  <c r="D36" i="14"/>
  <c r="P36" i="14" s="1"/>
  <c r="D35" i="14"/>
  <c r="P35" i="14" s="1"/>
  <c r="D34" i="14"/>
  <c r="P34" i="14" s="1"/>
  <c r="D33" i="14"/>
  <c r="P33" i="14" s="1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C27" i="14"/>
  <c r="O27" i="14" s="1"/>
  <c r="O19" i="14"/>
  <c r="O21" i="14" s="1"/>
  <c r="B56" i="14"/>
  <c r="P58" i="14" l="1"/>
  <c r="P64" i="14" s="1"/>
  <c r="D64" i="14"/>
  <c r="P71" i="14"/>
  <c r="D41" i="14"/>
  <c r="P52" i="14"/>
  <c r="P53" i="14" s="1"/>
  <c r="J41" i="14"/>
  <c r="J80" i="14" s="1"/>
  <c r="J75" i="14"/>
  <c r="D51" i="14"/>
  <c r="D54" i="14" s="1"/>
  <c r="P43" i="14"/>
  <c r="P51" i="14" s="1"/>
  <c r="E27" i="14"/>
  <c r="E22" i="14"/>
  <c r="P22" i="14"/>
  <c r="Q22" i="14" s="1"/>
  <c r="D24" i="14"/>
  <c r="P15" i="14"/>
  <c r="Q15" i="14" s="1"/>
  <c r="P13" i="14"/>
  <c r="Q13" i="14" s="1"/>
  <c r="P11" i="14"/>
  <c r="Q11" i="14" s="1"/>
  <c r="C23" i="14"/>
  <c r="O28" i="14"/>
  <c r="Q28" i="14" s="1"/>
  <c r="O30" i="14"/>
  <c r="Q30" i="14" s="1"/>
  <c r="O32" i="14"/>
  <c r="Q32" i="14" s="1"/>
  <c r="O34" i="14"/>
  <c r="Q34" i="14" s="1"/>
  <c r="O36" i="14"/>
  <c r="Q36" i="14" s="1"/>
  <c r="C56" i="14"/>
  <c r="O69" i="14"/>
  <c r="O70" i="14" s="1"/>
  <c r="D56" i="14"/>
  <c r="P56" i="14" s="1"/>
  <c r="P57" i="14" s="1"/>
  <c r="D70" i="14"/>
  <c r="C52" i="14"/>
  <c r="C53" i="14" s="1"/>
  <c r="C50" i="14"/>
  <c r="O50" i="14" s="1"/>
  <c r="Q50" i="14" s="1"/>
  <c r="C49" i="14"/>
  <c r="C48" i="14"/>
  <c r="O48" i="14" s="1"/>
  <c r="Q48" i="14" s="1"/>
  <c r="C47" i="14"/>
  <c r="C46" i="14"/>
  <c r="C45" i="14"/>
  <c r="O45" i="14" s="1"/>
  <c r="Q45" i="14" s="1"/>
  <c r="C44" i="14"/>
  <c r="C65" i="14"/>
  <c r="C66" i="14" s="1"/>
  <c r="C62" i="14"/>
  <c r="O62" i="14" s="1"/>
  <c r="Q62" i="14" s="1"/>
  <c r="C61" i="14"/>
  <c r="O60" i="14"/>
  <c r="Q60" i="14" s="1"/>
  <c r="L41" i="14"/>
  <c r="L80" i="14" s="1"/>
  <c r="F41" i="14"/>
  <c r="F80" i="14" s="1"/>
  <c r="C74" i="14"/>
  <c r="K72" i="14"/>
  <c r="K75" i="14" s="1"/>
  <c r="O71" i="14"/>
  <c r="Q16" i="14"/>
  <c r="Q14" i="14"/>
  <c r="Q12" i="14"/>
  <c r="Q19" i="14"/>
  <c r="Q21" i="14" s="1"/>
  <c r="P40" i="14"/>
  <c r="E43" i="14"/>
  <c r="P27" i="14"/>
  <c r="O43" i="14"/>
  <c r="P65" i="14"/>
  <c r="P66" i="14" s="1"/>
  <c r="D74" i="14"/>
  <c r="E34" i="14" l="1"/>
  <c r="C64" i="14"/>
  <c r="E56" i="14"/>
  <c r="E57" i="14" s="1"/>
  <c r="E36" i="14"/>
  <c r="P72" i="14"/>
  <c r="Q71" i="14"/>
  <c r="D75" i="14"/>
  <c r="E50" i="14"/>
  <c r="O40" i="14"/>
  <c r="Q40" i="14" s="1"/>
  <c r="P24" i="14"/>
  <c r="P69" i="14"/>
  <c r="P70" i="14" s="1"/>
  <c r="E30" i="14"/>
  <c r="E62" i="14"/>
  <c r="I41" i="14"/>
  <c r="O58" i="14"/>
  <c r="E45" i="14"/>
  <c r="D57" i="14"/>
  <c r="D67" i="14" s="1"/>
  <c r="N40" i="14"/>
  <c r="E28" i="14"/>
  <c r="C24" i="14"/>
  <c r="E48" i="14"/>
  <c r="E32" i="14"/>
  <c r="C41" i="14"/>
  <c r="E65" i="14"/>
  <c r="E66" i="14" s="1"/>
  <c r="E60" i="14"/>
  <c r="P67" i="14"/>
  <c r="P54" i="14"/>
  <c r="O73" i="14"/>
  <c r="O74" i="14" s="1"/>
  <c r="E72" i="14"/>
  <c r="K40" i="14"/>
  <c r="E74" i="14"/>
  <c r="C72" i="14"/>
  <c r="C70" i="14"/>
  <c r="E70" i="14"/>
  <c r="O39" i="14"/>
  <c r="H39" i="14"/>
  <c r="H41" i="14" s="1"/>
  <c r="H80" i="14" s="1"/>
  <c r="O65" i="14"/>
  <c r="O66" i="14" s="1"/>
  <c r="I72" i="14"/>
  <c r="I75" i="14" s="1"/>
  <c r="O72" i="14"/>
  <c r="G41" i="14"/>
  <c r="G80" i="14" s="1"/>
  <c r="P39" i="14"/>
  <c r="P41" i="14" s="1"/>
  <c r="O59" i="14"/>
  <c r="Q59" i="14" s="1"/>
  <c r="O61" i="14"/>
  <c r="Q61" i="14" s="1"/>
  <c r="E61" i="14"/>
  <c r="O44" i="14"/>
  <c r="Q44" i="14" s="1"/>
  <c r="E44" i="14"/>
  <c r="C51" i="14"/>
  <c r="O46" i="14"/>
  <c r="Q46" i="14" s="1"/>
  <c r="E46" i="14"/>
  <c r="O47" i="14"/>
  <c r="Q47" i="14" s="1"/>
  <c r="E47" i="14"/>
  <c r="O49" i="14"/>
  <c r="Q49" i="14" s="1"/>
  <c r="E49" i="14"/>
  <c r="E52" i="14"/>
  <c r="E53" i="14" s="1"/>
  <c r="O52" i="14"/>
  <c r="O37" i="14"/>
  <c r="Q37" i="14" s="1"/>
  <c r="E37" i="14"/>
  <c r="O35" i="14"/>
  <c r="Q35" i="14" s="1"/>
  <c r="E35" i="14"/>
  <c r="O33" i="14"/>
  <c r="Q33" i="14" s="1"/>
  <c r="E33" i="14"/>
  <c r="O31" i="14"/>
  <c r="Q31" i="14" s="1"/>
  <c r="E31" i="14"/>
  <c r="O29" i="14"/>
  <c r="Q29" i="14" s="1"/>
  <c r="E29" i="14"/>
  <c r="P10" i="14"/>
  <c r="Q10" i="14" s="1"/>
  <c r="O56" i="14"/>
  <c r="C57" i="14"/>
  <c r="E23" i="14"/>
  <c r="E24" i="14" s="1"/>
  <c r="O23" i="14"/>
  <c r="Q43" i="14"/>
  <c r="Q27" i="14"/>
  <c r="C75" i="14" l="1"/>
  <c r="I80" i="14"/>
  <c r="P75" i="14"/>
  <c r="E64" i="14"/>
  <c r="E67" i="14" s="1"/>
  <c r="Q58" i="14"/>
  <c r="Q64" i="14" s="1"/>
  <c r="O64" i="14"/>
  <c r="Q69" i="14"/>
  <c r="Q70" i="14" s="1"/>
  <c r="N41" i="14"/>
  <c r="N80" i="14" s="1"/>
  <c r="Q39" i="14"/>
  <c r="E41" i="14"/>
  <c r="Q52" i="14"/>
  <c r="O53" i="14"/>
  <c r="K41" i="14"/>
  <c r="K80" i="14" s="1"/>
  <c r="Q65" i="14"/>
  <c r="Q66" i="14" s="1"/>
  <c r="O51" i="14"/>
  <c r="O75" i="14"/>
  <c r="Q73" i="14"/>
  <c r="Q74" i="14" s="1"/>
  <c r="E75" i="14"/>
  <c r="E51" i="14"/>
  <c r="E54" i="14" s="1"/>
  <c r="C67" i="14"/>
  <c r="O41" i="14"/>
  <c r="Q72" i="14"/>
  <c r="O57" i="14"/>
  <c r="Q56" i="14"/>
  <c r="O9" i="14"/>
  <c r="O18" i="14" s="1"/>
  <c r="C25" i="14"/>
  <c r="E25" i="14"/>
  <c r="D25" i="14"/>
  <c r="D80" i="14" s="1"/>
  <c r="P9" i="14"/>
  <c r="P18" i="14" s="1"/>
  <c r="Q23" i="14"/>
  <c r="O24" i="14"/>
  <c r="C54" i="14"/>
  <c r="Q51" i="14"/>
  <c r="C80" i="14" l="1"/>
  <c r="E80" i="14"/>
  <c r="P25" i="14"/>
  <c r="P80" i="14" s="1"/>
  <c r="O54" i="14"/>
  <c r="Q41" i="14"/>
  <c r="F20" i="15"/>
  <c r="F36" i="15"/>
  <c r="Q53" i="14"/>
  <c r="Q54" i="14" s="1"/>
  <c r="O67" i="14"/>
  <c r="Q75" i="14"/>
  <c r="Q57" i="14"/>
  <c r="Q67" i="14" s="1"/>
  <c r="Q24" i="14"/>
  <c r="Q9" i="14"/>
  <c r="Q18" i="14" s="1"/>
  <c r="O25" i="14"/>
  <c r="O80" i="14" l="1"/>
  <c r="Q25" i="14"/>
  <c r="Q80" i="14" s="1"/>
  <c r="F55" i="15" l="1"/>
</calcChain>
</file>

<file path=xl/sharedStrings.xml><?xml version="1.0" encoding="utf-8"?>
<sst xmlns="http://schemas.openxmlformats.org/spreadsheetml/2006/main" count="581" uniqueCount="161">
  <si>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</si>
  <si>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</si>
  <si>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</si>
  <si>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</si>
  <si>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</si>
  <si>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</si>
  <si>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</si>
  <si>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</si>
  <si>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</si>
  <si>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</si>
  <si>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</si>
  <si>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</si>
  <si>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</si>
  <si>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</si>
  <si>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</si>
  <si>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</si>
  <si>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</si>
  <si>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</si>
  <si>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</si>
  <si>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</si>
  <si>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</si>
  <si>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</si>
  <si>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</si>
  <si>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</si>
  <si>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</si>
  <si>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</si>
  <si>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</si>
  <si>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</si>
  <si>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</si>
  <si>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</si>
  <si>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</si>
  <si>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</si>
  <si>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</si>
  <si>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</si>
  <si>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</si>
  <si>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</si>
  <si>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</si>
  <si>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</si>
  <si>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</si>
  <si>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</si>
  <si>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</si>
  <si>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</si>
  <si>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</si>
  <si>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</si>
  <si>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</si>
  <si>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</si>
  <si>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</si>
  <si>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</si>
  <si>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</si>
  <si>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นิเทศศาสตรบัณฑิต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</si>
  <si>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</si>
  <si>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</si>
  <si>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</si>
  <si>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</si>
  <si>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</si>
  <si>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</si>
  <si>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</si>
  <si>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</si>
  <si>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บัญชีบัณฑิต</t>
  </si>
  <si>
    <t>การบัญชี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</si>
  <si>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</si>
  <si>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</si>
  <si>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</si>
  <si>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</si>
  <si>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</si>
  <si>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รัฐประศาสนศาสตร์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</si>
  <si>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</si>
  <si>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</si>
  <si>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</si>
  <si>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</si>
  <si>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</si>
  <si>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</si>
  <si>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</si>
  <si>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</si>
  <si>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</si>
  <si>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</si>
  <si>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</si>
  <si>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</si>
  <si>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</si>
  <si>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</si>
  <si>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</si>
  <si>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</si>
  <si>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</si>
  <si>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</si>
  <si>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</si>
  <si>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</si>
  <si>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</si>
  <si>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</si>
  <si>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</si>
  <si>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</si>
  <si>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</si>
  <si>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</si>
  <si>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</si>
  <si>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</si>
  <si>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</si>
  <si>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</si>
  <si>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</si>
  <si>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</si>
  <si>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</si>
  <si>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</si>
  <si>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</si>
  <si>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</si>
  <si>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</si>
  <si>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</si>
  <si>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</si>
  <si>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</si>
  <si>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</si>
  <si>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</si>
  <si>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</si>
  <si>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</si>
  <si>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</si>
  <si>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</si>
  <si>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ทั้งสิ้น</t>
  </si>
  <si>
    <t>การจัดการธุรกิจการค้าสมัยใหม่</t>
  </si>
  <si>
    <t>จำนวนนักศึกษาทั้งหมด</t>
  </si>
  <si>
    <t>ปีอื่น ๆ</t>
  </si>
  <si>
    <t>อาชีวอนามัยและความปลอดภัย</t>
  </si>
  <si>
    <t>พยาบาลศาสตร์</t>
  </si>
  <si>
    <t>พยาบาล</t>
  </si>
  <si>
    <t>รวมคณะพยาบาล</t>
  </si>
  <si>
    <t>รวมสาขาพยาบาล</t>
  </si>
  <si>
    <t>เทคโนโลยีสารสนเทศ</t>
  </si>
  <si>
    <t>รวมทั้งสิ้น</t>
  </si>
  <si>
    <t>นาฏศิลป์</t>
  </si>
  <si>
    <t>วิชาชีพครู</t>
  </si>
  <si>
    <t>การท่องเที่ยวและการโรงแรม</t>
  </si>
  <si>
    <t>คอมพิวเตอร์ธุรกิจดิจิทัล</t>
  </si>
  <si>
    <t>การจัดการสนสนเทศดิจิทัล</t>
  </si>
  <si>
    <t>เทคโนโลยีคอมพิวเตอร์และดิจิทัล</t>
  </si>
  <si>
    <t>เทคโนโลยีโยธาและสถาปัตยกรรม</t>
  </si>
  <si>
    <t>วิทยาศาสตร์และเทคโนโลยีการอาหาร</t>
  </si>
  <si>
    <t>วิศวกรรมซอฟต์แวร์</t>
  </si>
  <si>
    <t>ออกแบบผลิตภัณฑ์อุตสาหกรรม</t>
  </si>
  <si>
    <t>*</t>
  </si>
  <si>
    <t>เทคโนโลยีการจัดการอุตสาหกรรม = วศ.บ. (วิศวกรรมการจัดการอุตสาหกรรมและสิ่งแวดล้อม) ในปี 2566 เป็นต้นไป</t>
  </si>
  <si>
    <t>ออกแบบผลิตภัณฑ์อุตสาหกรรม = ทล.บ. (การออกแบบผลิตภัณฑ์และนวัตกรรมวัสดุ) ในปี 2566 เป็นต้นไป</t>
  </si>
  <si>
    <t>คณะพยาบาลศาสตร์</t>
  </si>
  <si>
    <t>พยาบาลบัณฑิต</t>
  </si>
  <si>
    <t>รวมคณะพยาบาลศาสตร์</t>
  </si>
  <si>
    <t>บรรณารักษศาสตร์และสารสนเทศศาสตร์</t>
  </si>
  <si>
    <t>สถิติจำนวนนักศึกษาจบ จำแนกตามคณะ/วิทยาลัย ประจำปีการศึกษา 2566 (1 มิถุนายน 2566 - 31 พฤษภาคม 2567)</t>
  </si>
  <si>
    <t>นักศึกษาจบปีการศึกษา 2566</t>
  </si>
  <si>
    <t>วิทยาศาสตร์ทั่วไป</t>
  </si>
  <si>
    <t>นาฏศิลป์ศึกษา</t>
  </si>
  <si>
    <t>การบริหารการศึกษา (โท)</t>
  </si>
  <si>
    <t>การบริหารการศึกษา (เอก)</t>
  </si>
  <si>
    <t>บรรณรักษศาสตร์และสารสนเทศศาสตร์</t>
  </si>
  <si>
    <t>ปี 1 (2567)</t>
  </si>
  <si>
    <t>ปี 2 (2566)</t>
  </si>
  <si>
    <t>ปี 3 (2565)</t>
  </si>
  <si>
    <t>ปี 4 (2564)</t>
  </si>
  <si>
    <t>ปี 5 (2563)</t>
  </si>
  <si>
    <t>ปี 5 (2563) และอื่นๆ</t>
  </si>
  <si>
    <t>สถิติจำนวนนักศึกษาคงอยู่ จำแนกตามคณะ/วิทยาลัย ประจำปีการศึกษา 2567 ( วันที่ 20 กันยายน 2567 )</t>
  </si>
  <si>
    <t>สถิติจำนวนนักศึกษาคงอยู่ จำแนกตามคณะ/วิทยาลัย  ประจำปีการศึกษา 2567 ( วันที่ 20 กันยายน 2567 )</t>
  </si>
  <si>
    <t>นักศึกษาจบ (ปีการศึกษา 2566)</t>
  </si>
  <si>
    <t>นักศึกษาจบ (ปีการศึกษา 66)</t>
  </si>
  <si>
    <t>รายงานจำนวนนิสิต/นักศึกษาทั้งหมด ภาคการศึกษา 1/2567 จำแนกตามคณะ สาขาวิชา ระดับการศึกษา และเพศ</t>
  </si>
  <si>
    <t>รายงานข้อมูลหลักสูตร ภาคการศึกษา 1/2567 จำแนกตามคณะ หลักสูตร สาขาวิชา และระดับการศึกษา</t>
  </si>
  <si>
    <r>
      <t>หมายเหตุ</t>
    </r>
    <r>
      <rPr>
        <sz val="14"/>
        <rFont val="TH Niramit AS"/>
      </rPr>
      <t xml:space="preserve"> : ข้อมูล ณ วันที่ 20 กันยายน 2567 มหาวิทยาลัยราชภัฏศรีสะเกษ</t>
    </r>
  </si>
  <si>
    <t>นิติศาสตร์ (ภาคบัณฑิต)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</si>
</sst>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4" x14ac:knownFonts="1">
    <font>
      <sz val="10"/>
      <name val="Arial"/>
      <charset val="222"/>
    </font>
    <font>
      <sz val="14"/>
      <name val="TH Niramit AS"/>
    </font>
    <font>
      <sz val="8"/>
      <name val="Arial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  <font>
      <b/>
      <sz val="20"/>
      <name val="TH Sarabun New"/>
      <family val="2"/>
    </font>
    <font>
      <sz val="1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0"/>
      <color rgb="FFFF0000"/>
      <name val="TH Sarabun New"/>
      <family val="2"/>
    </font>
    <font>
      <b/>
      <sz val="10"/>
      <name val="TH Sarabun New"/>
      <family val="2"/>
    </font>
    <font>
      <sz val="16"/>
      <color rgb="FF0000FF"/>
      <name val="TH Sarabun New"/>
      <family val="2"/>
    </font>
    <font>
      <b/>
      <sz val="16"/>
      <color rgb="FF0000FF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b/>
      <sz val="16"/>
      <name val="TH Sarabun New"/>
      <family val="2"/>
      <charset val="222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16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1" borderId="17" applyNumberFormat="0" applyAlignment="0" applyProtection="0"/>
    <xf numFmtId="0" fontId="13" fillId="0" borderId="18" applyNumberFormat="0" applyFill="0" applyAlignment="0" applyProtection="0"/>
    <xf numFmtId="0" fontId="14" fillId="32" borderId="0" applyNumberFormat="0" applyBorder="0" applyAlignment="0" applyProtection="0"/>
    <xf numFmtId="0" fontId="3" fillId="0" borderId="0"/>
    <xf numFmtId="0" fontId="15" fillId="33" borderId="16" applyNumberFormat="0" applyAlignment="0" applyProtection="0"/>
    <xf numFmtId="0" fontId="16" fillId="34" borderId="0" applyNumberFormat="0" applyBorder="0" applyAlignment="0" applyProtection="0"/>
    <xf numFmtId="0" fontId="17" fillId="0" borderId="19" applyNumberFormat="0" applyFill="0" applyAlignment="0" applyProtection="0"/>
    <xf numFmtId="0" fontId="1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19" fillId="30" borderId="20" applyNumberFormat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6" fillId="42" borderId="21" applyNumberFormat="0" applyFont="0" applyAlignment="0" applyProtection="0"/>
    <xf numFmtId="43" fontId="24" fillId="0" borderId="0" applyFont="0" applyFill="0" applyBorder="0" applyAlignment="0" applyProtection="0"/>
  </cellStyleXfs>
  <cellXfs count="523">
    <xf numFmtId="0" fontId="0" fillId="0" borderId="0" xfId="0"/>
    <xf numFmtId="0" fontId="1" fillId="0" borderId="0" xfId="0" applyFont="1" applyFill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5" fillId="0" borderId="0" xfId="0" applyFont="1"/>
    <xf numFmtId="0" fontId="1" fillId="49" borderId="1" xfId="0" applyFont="1" applyFill="1" applyBorder="1" applyAlignment="1">
      <alignment horizontal="center"/>
    </xf>
    <xf numFmtId="0" fontId="1" fillId="0" borderId="11" xfId="0" applyFont="1" applyFill="1" applyBorder="1"/>
    <xf numFmtId="0" fontId="25" fillId="0" borderId="0" xfId="26" applyFont="1" applyFill="1" applyBorder="1"/>
    <xf numFmtId="0" fontId="25" fillId="0" borderId="0" xfId="26" applyFont="1" applyFill="1" applyAlignment="1">
      <alignment shrinkToFit="1"/>
    </xf>
    <xf numFmtId="0" fontId="25" fillId="0" borderId="0" xfId="26" applyFont="1" applyFill="1" applyAlignment="1">
      <alignment horizontal="right"/>
    </xf>
    <xf numFmtId="0" fontId="25" fillId="0" borderId="0" xfId="26" applyFont="1" applyFill="1" applyAlignment="1">
      <alignment horizontal="right" shrinkToFit="1"/>
    </xf>
    <xf numFmtId="0" fontId="27" fillId="0" borderId="0" xfId="26" applyFont="1" applyFill="1" applyBorder="1" applyAlignment="1">
      <alignment horizontal="center"/>
    </xf>
    <xf numFmtId="0" fontId="27" fillId="0" borderId="0" xfId="26" applyFont="1" applyFill="1" applyAlignment="1">
      <alignment horizontal="center" shrinkToFit="1"/>
    </xf>
    <xf numFmtId="0" fontId="4" fillId="0" borderId="4" xfId="26" applyFont="1" applyFill="1" applyBorder="1" applyAlignment="1">
      <alignment horizontal="center" vertical="center"/>
    </xf>
    <xf numFmtId="0" fontId="1" fillId="0" borderId="34" xfId="0" applyFont="1" applyBorder="1"/>
    <xf numFmtId="187" fontId="1" fillId="0" borderId="34" xfId="44" applyNumberFormat="1" applyFont="1" applyFill="1" applyBorder="1" applyAlignment="1">
      <alignment horizontal="center" vertical="center" shrinkToFit="1"/>
    </xf>
    <xf numFmtId="187" fontId="4" fillId="0" borderId="34" xfId="44" applyNumberFormat="1" applyFont="1" applyFill="1" applyBorder="1" applyAlignment="1">
      <alignment horizontal="right" vertical="center" shrinkToFit="1"/>
    </xf>
    <xf numFmtId="187" fontId="1" fillId="0" borderId="34" xfId="44" applyNumberFormat="1" applyFont="1" applyFill="1" applyBorder="1" applyAlignment="1">
      <alignment horizontal="right" vertical="center" shrinkToFit="1"/>
    </xf>
    <xf numFmtId="0" fontId="4" fillId="0" borderId="7" xfId="26" applyFont="1" applyFill="1" applyBorder="1" applyAlignment="1">
      <alignment horizontal="center" vertical="center"/>
    </xf>
    <xf numFmtId="0" fontId="1" fillId="0" borderId="35" xfId="0" applyFont="1" applyBorder="1"/>
    <xf numFmtId="187" fontId="1" fillId="0" borderId="35" xfId="44" applyNumberFormat="1" applyFont="1" applyFill="1" applyBorder="1" applyAlignment="1">
      <alignment horizontal="center" vertical="center" shrinkToFit="1"/>
    </xf>
    <xf numFmtId="187" fontId="4" fillId="0" borderId="35" xfId="44" applyNumberFormat="1" applyFont="1" applyFill="1" applyBorder="1" applyAlignment="1">
      <alignment horizontal="right" vertical="center" shrinkToFit="1"/>
    </xf>
    <xf numFmtId="187" fontId="1" fillId="0" borderId="35" xfId="44" applyNumberFormat="1" applyFont="1" applyFill="1" applyBorder="1" applyAlignment="1">
      <alignment horizontal="right" vertical="center" shrinkToFit="1"/>
    </xf>
    <xf numFmtId="0" fontId="1" fillId="0" borderId="36" xfId="0" applyFont="1" applyBorder="1"/>
    <xf numFmtId="187" fontId="1" fillId="0" borderId="36" xfId="44" applyNumberFormat="1" applyFont="1" applyFill="1" applyBorder="1" applyAlignment="1">
      <alignment horizontal="center" vertical="center" shrinkToFit="1"/>
    </xf>
    <xf numFmtId="187" fontId="4" fillId="0" borderId="36" xfId="44" applyNumberFormat="1" applyFont="1" applyFill="1" applyBorder="1" applyAlignment="1">
      <alignment horizontal="right" vertical="center" shrinkToFit="1"/>
    </xf>
    <xf numFmtId="187" fontId="1" fillId="0" borderId="36" xfId="44" applyNumberFormat="1" applyFont="1" applyFill="1" applyBorder="1" applyAlignment="1">
      <alignment horizontal="right" vertical="center" shrinkToFit="1"/>
    </xf>
    <xf numFmtId="0" fontId="4" fillId="6" borderId="1" xfId="26" applyFont="1" applyFill="1" applyBorder="1" applyAlignment="1">
      <alignment horizontal="center" shrinkToFit="1"/>
    </xf>
    <xf numFmtId="187" fontId="4" fillId="6" borderId="1" xfId="44" applyNumberFormat="1" applyFont="1" applyFill="1" applyBorder="1" applyAlignment="1">
      <alignment horizontal="center" vertical="center" shrinkToFit="1"/>
    </xf>
    <xf numFmtId="187" fontId="4" fillId="0" borderId="1" xfId="44" applyNumberFormat="1" applyFont="1" applyFill="1" applyBorder="1" applyAlignment="1">
      <alignment horizontal="center" vertical="center" shrinkToFit="1"/>
    </xf>
    <xf numFmtId="187" fontId="4" fillId="0" borderId="1" xfId="44" applyNumberFormat="1" applyFont="1" applyFill="1" applyBorder="1" applyAlignment="1">
      <alignment horizontal="right" vertical="center" shrinkToFit="1"/>
    </xf>
    <xf numFmtId="187" fontId="1" fillId="0" borderId="1" xfId="44" applyNumberFormat="1" applyFont="1" applyFill="1" applyBorder="1" applyAlignment="1">
      <alignment horizontal="right" vertical="center" shrinkToFit="1"/>
    </xf>
    <xf numFmtId="0" fontId="4" fillId="0" borderId="10" xfId="26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shrinkToFit="1"/>
    </xf>
    <xf numFmtId="187" fontId="4" fillId="4" borderId="1" xfId="44" applyNumberFormat="1" applyFont="1" applyFill="1" applyBorder="1" applyAlignment="1">
      <alignment horizontal="center" vertical="center" shrinkToFit="1"/>
    </xf>
    <xf numFmtId="187" fontId="4" fillId="4" borderId="1" xfId="44" applyNumberFormat="1" applyFont="1" applyFill="1" applyBorder="1" applyAlignment="1">
      <alignment horizontal="right" vertical="center" shrinkToFit="1"/>
    </xf>
    <xf numFmtId="0" fontId="1" fillId="0" borderId="7" xfId="26" applyFont="1" applyFill="1" applyBorder="1" applyAlignment="1">
      <alignment vertical="center" shrinkToFit="1"/>
    </xf>
    <xf numFmtId="0" fontId="1" fillId="0" borderId="10" xfId="26" applyFont="1" applyFill="1" applyBorder="1" applyAlignment="1">
      <alignment vertical="center" shrinkToFit="1"/>
    </xf>
    <xf numFmtId="0" fontId="4" fillId="6" borderId="1" xfId="26" applyFont="1" applyFill="1" applyBorder="1" applyAlignment="1">
      <alignment horizontal="center" vertical="center"/>
    </xf>
    <xf numFmtId="187" fontId="4" fillId="6" borderId="1" xfId="44" applyNumberFormat="1" applyFont="1" applyFill="1" applyBorder="1" applyAlignment="1">
      <alignment horizontal="right" vertical="center" shrinkToFit="1"/>
    </xf>
    <xf numFmtId="0" fontId="1" fillId="0" borderId="4" xfId="26" applyFont="1" applyFill="1" applyBorder="1" applyAlignment="1">
      <alignment vertical="center" shrinkToFit="1"/>
    </xf>
    <xf numFmtId="0" fontId="1" fillId="0" borderId="1" xfId="0" applyFont="1" applyBorder="1"/>
    <xf numFmtId="187" fontId="1" fillId="6" borderId="1" xfId="44" applyNumberFormat="1" applyFont="1" applyFill="1" applyBorder="1" applyAlignment="1">
      <alignment horizontal="right" vertical="center" shrinkToFit="1"/>
    </xf>
    <xf numFmtId="0" fontId="4" fillId="0" borderId="10" xfId="26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horizontal="left" shrinkToFit="1"/>
    </xf>
    <xf numFmtId="0" fontId="25" fillId="0" borderId="0" xfId="26" applyFont="1" applyFill="1" applyBorder="1" applyAlignment="1">
      <alignment vertical="center" shrinkToFit="1"/>
    </xf>
    <xf numFmtId="0" fontId="25" fillId="0" borderId="0" xfId="26" applyFont="1" applyFill="1" applyBorder="1" applyAlignment="1">
      <alignment horizontal="center" shrinkToFit="1"/>
    </xf>
    <xf numFmtId="187" fontId="25" fillId="0" borderId="0" xfId="44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" fillId="0" borderId="0" xfId="26" applyFont="1" applyFill="1"/>
    <xf numFmtId="0" fontId="1" fillId="0" borderId="0" xfId="26" applyFont="1" applyFill="1" applyAlignment="1">
      <alignment horizontal="center"/>
    </xf>
    <xf numFmtId="187" fontId="25" fillId="0" borderId="0" xfId="44" applyNumberFormat="1" applyFont="1" applyFill="1" applyAlignment="1">
      <alignment horizontal="center"/>
    </xf>
    <xf numFmtId="187" fontId="1" fillId="0" borderId="0" xfId="44" applyNumberFormat="1" applyFont="1" applyFill="1" applyAlignment="1">
      <alignment horizontal="center"/>
    </xf>
    <xf numFmtId="0" fontId="4" fillId="0" borderId="0" xfId="26" applyFont="1" applyFill="1" applyBorder="1" applyAlignment="1">
      <alignment horizontal="center"/>
    </xf>
    <xf numFmtId="0" fontId="27" fillId="0" borderId="4" xfId="26" applyFont="1" applyFill="1" applyBorder="1" applyAlignment="1">
      <alignment horizontal="center" vertical="center"/>
    </xf>
    <xf numFmtId="187" fontId="27" fillId="0" borderId="4" xfId="44" applyNumberFormat="1" applyFont="1" applyFill="1" applyBorder="1" applyAlignment="1">
      <alignment horizontal="center" vertical="center" wrapText="1"/>
    </xf>
    <xf numFmtId="0" fontId="4" fillId="4" borderId="11" xfId="26" applyFont="1" applyFill="1" applyBorder="1"/>
    <xf numFmtId="0" fontId="1" fillId="4" borderId="12" xfId="26" applyFont="1" applyFill="1" applyBorder="1"/>
    <xf numFmtId="3" fontId="1" fillId="4" borderId="12" xfId="26" applyNumberFormat="1" applyFont="1" applyFill="1" applyBorder="1" applyAlignment="1">
      <alignment horizontal="left"/>
    </xf>
    <xf numFmtId="187" fontId="1" fillId="4" borderId="13" xfId="44" applyNumberFormat="1" applyFont="1" applyFill="1" applyBorder="1" applyAlignment="1">
      <alignment horizontal="center" vertical="center"/>
    </xf>
    <xf numFmtId="0" fontId="4" fillId="4" borderId="1" xfId="26" applyFont="1" applyFill="1" applyBorder="1"/>
    <xf numFmtId="0" fontId="1" fillId="4" borderId="12" xfId="0" applyFont="1" applyFill="1" applyBorder="1"/>
    <xf numFmtId="187" fontId="1" fillId="4" borderId="13" xfId="44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7" xfId="0" applyFont="1" applyBorder="1"/>
    <xf numFmtId="187" fontId="1" fillId="4" borderId="1" xfId="44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26" applyFont="1" applyFill="1" applyBorder="1" applyAlignment="1">
      <alignment horizontal="left" shrinkToFit="1"/>
    </xf>
    <xf numFmtId="0" fontId="4" fillId="52" borderId="4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3" fillId="0" borderId="0" xfId="0" applyFont="1" applyFill="1"/>
    <xf numFmtId="0" fontId="1" fillId="44" borderId="1" xfId="0" applyFont="1" applyFill="1" applyBorder="1" applyAlignment="1">
      <alignment horizontal="center"/>
    </xf>
    <xf numFmtId="0" fontId="4" fillId="0" borderId="1" xfId="26" applyFont="1" applyFill="1" applyBorder="1" applyAlignment="1">
      <alignment horizontal="center" vertical="center" shrinkToFit="1"/>
    </xf>
    <xf numFmtId="187" fontId="4" fillId="55" borderId="1" xfId="44" applyNumberFormat="1" applyFont="1" applyFill="1" applyBorder="1" applyAlignment="1">
      <alignment horizontal="center" vertical="center" shrinkToFit="1"/>
    </xf>
    <xf numFmtId="187" fontId="1" fillId="55" borderId="1" xfId="44" applyNumberFormat="1" applyFont="1" applyFill="1" applyBorder="1" applyAlignment="1">
      <alignment horizontal="center" vertical="center" shrinkToFit="1"/>
    </xf>
    <xf numFmtId="187" fontId="4" fillId="55" borderId="1" xfId="44" applyNumberFormat="1" applyFont="1" applyFill="1" applyBorder="1" applyAlignment="1">
      <alignment horizontal="right" vertical="center" shrinkToFit="1"/>
    </xf>
    <xf numFmtId="187" fontId="1" fillId="55" borderId="1" xfId="44" applyNumberFormat="1" applyFont="1" applyFill="1" applyBorder="1" applyAlignment="1">
      <alignment horizontal="right" vertical="center" shrinkToFi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7" borderId="12" xfId="0" applyFont="1" applyFill="1" applyBorder="1" applyAlignment="1">
      <alignment horizontal="center"/>
    </xf>
    <xf numFmtId="0" fontId="4" fillId="43" borderId="12" xfId="0" applyFont="1" applyFill="1" applyBorder="1" applyAlignment="1">
      <alignment horizontal="center"/>
    </xf>
    <xf numFmtId="0" fontId="4" fillId="47" borderId="1" xfId="0" applyFont="1" applyFill="1" applyBorder="1"/>
    <xf numFmtId="0" fontId="4" fillId="47" borderId="11" xfId="0" applyFont="1" applyFill="1" applyBorder="1"/>
    <xf numFmtId="0" fontId="4" fillId="47" borderId="12" xfId="0" applyFont="1" applyFill="1" applyBorder="1"/>
    <xf numFmtId="0" fontId="4" fillId="52" borderId="2" xfId="0" applyFont="1" applyFill="1" applyBorder="1"/>
    <xf numFmtId="0" fontId="4" fillId="52" borderId="3" xfId="0" applyFont="1" applyFill="1" applyBorder="1"/>
    <xf numFmtId="0" fontId="4" fillId="52" borderId="5" xfId="0" applyFont="1" applyFill="1" applyBorder="1"/>
    <xf numFmtId="0" fontId="4" fillId="52" borderId="6" xfId="0" applyFont="1" applyFill="1" applyBorder="1" applyAlignment="1">
      <alignment horizontal="center"/>
    </xf>
    <xf numFmtId="0" fontId="4" fillId="52" borderId="7" xfId="0" applyFont="1" applyFill="1" applyBorder="1" applyAlignment="1">
      <alignment horizontal="center"/>
    </xf>
    <xf numFmtId="0" fontId="4" fillId="43" borderId="4" xfId="0" applyFont="1" applyFill="1" applyBorder="1" applyAlignment="1">
      <alignment horizontal="center"/>
    </xf>
    <xf numFmtId="0" fontId="4" fillId="44" borderId="4" xfId="0" applyFont="1" applyFill="1" applyBorder="1" applyAlignment="1">
      <alignment horizontal="center"/>
    </xf>
    <xf numFmtId="0" fontId="4" fillId="49" borderId="4" xfId="0" applyFont="1" applyFill="1" applyBorder="1" applyAlignment="1">
      <alignment horizontal="center"/>
    </xf>
    <xf numFmtId="0" fontId="4" fillId="52" borderId="8" xfId="0" applyFont="1" applyFill="1" applyBorder="1"/>
    <xf numFmtId="0" fontId="4" fillId="52" borderId="9" xfId="0" applyFont="1" applyFill="1" applyBorder="1"/>
    <xf numFmtId="0" fontId="4" fillId="43" borderId="10" xfId="0" applyFont="1" applyFill="1" applyBorder="1" applyAlignment="1">
      <alignment horizontal="center"/>
    </xf>
    <xf numFmtId="0" fontId="4" fillId="44" borderId="10" xfId="0" applyFont="1" applyFill="1" applyBorder="1" applyAlignment="1">
      <alignment horizontal="center"/>
    </xf>
    <xf numFmtId="0" fontId="4" fillId="49" borderId="10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/>
    </xf>
    <xf numFmtId="0" fontId="1" fillId="0" borderId="13" xfId="0" applyFont="1" applyFill="1" applyBorder="1"/>
    <xf numFmtId="187" fontId="1" fillId="0" borderId="7" xfId="44" applyNumberFormat="1" applyFont="1" applyFill="1" applyBorder="1" applyAlignment="1">
      <alignment horizontal="right" vertical="center" shrinkToFit="1"/>
    </xf>
    <xf numFmtId="187" fontId="4" fillId="0" borderId="7" xfId="44" applyNumberFormat="1" applyFont="1" applyFill="1" applyBorder="1" applyAlignment="1">
      <alignment horizontal="right" vertical="center" shrinkToFit="1"/>
    </xf>
    <xf numFmtId="0" fontId="4" fillId="4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4" fillId="56" borderId="1" xfId="0" applyFont="1" applyFill="1" applyBorder="1"/>
    <xf numFmtId="0" fontId="4" fillId="56" borderId="11" xfId="0" applyFont="1" applyFill="1" applyBorder="1"/>
    <xf numFmtId="0" fontId="4" fillId="56" borderId="12" xfId="0" applyFont="1" applyFill="1" applyBorder="1"/>
    <xf numFmtId="0" fontId="4" fillId="56" borderId="12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/>
    <xf numFmtId="0" fontId="4" fillId="48" borderId="11" xfId="0" applyFont="1" applyFill="1" applyBorder="1"/>
    <xf numFmtId="0" fontId="4" fillId="48" borderId="12" xfId="0" applyFont="1" applyFill="1" applyBorder="1"/>
    <xf numFmtId="0" fontId="4" fillId="48" borderId="12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shrinkToFit="1"/>
    </xf>
    <xf numFmtId="0" fontId="4" fillId="50" borderId="1" xfId="0" applyFont="1" applyFill="1" applyBorder="1"/>
    <xf numFmtId="0" fontId="4" fillId="50" borderId="11" xfId="0" applyFont="1" applyFill="1" applyBorder="1"/>
    <xf numFmtId="0" fontId="4" fillId="50" borderId="12" xfId="0" applyFont="1" applyFill="1" applyBorder="1"/>
    <xf numFmtId="0" fontId="4" fillId="50" borderId="12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54" borderId="1" xfId="0" applyFont="1" applyFill="1" applyBorder="1"/>
    <xf numFmtId="0" fontId="4" fillId="54" borderId="11" xfId="0" applyFont="1" applyFill="1" applyBorder="1"/>
    <xf numFmtId="0" fontId="4" fillId="54" borderId="12" xfId="0" applyFont="1" applyFill="1" applyBorder="1"/>
    <xf numFmtId="0" fontId="4" fillId="54" borderId="12" xfId="0" applyFont="1" applyFill="1" applyBorder="1" applyAlignment="1">
      <alignment horizontal="center"/>
    </xf>
    <xf numFmtId="0" fontId="1" fillId="0" borderId="34" xfId="26" applyFont="1" applyFill="1" applyBorder="1"/>
    <xf numFmtId="1" fontId="1" fillId="0" borderId="34" xfId="44" applyNumberFormat="1" applyFont="1" applyFill="1" applyBorder="1" applyAlignment="1">
      <alignment horizontal="center"/>
    </xf>
    <xf numFmtId="0" fontId="1" fillId="0" borderId="35" xfId="26" applyFont="1" applyFill="1" applyBorder="1"/>
    <xf numFmtId="1" fontId="1" fillId="0" borderId="35" xfId="44" applyNumberFormat="1" applyFont="1" applyFill="1" applyBorder="1" applyAlignment="1">
      <alignment horizontal="center"/>
    </xf>
    <xf numFmtId="0" fontId="1" fillId="0" borderId="36" xfId="26" applyFont="1" applyFill="1" applyBorder="1"/>
    <xf numFmtId="1" fontId="1" fillId="0" borderId="36" xfId="44" applyNumberFormat="1" applyFont="1" applyFill="1" applyBorder="1" applyAlignment="1">
      <alignment horizontal="center"/>
    </xf>
    <xf numFmtId="0" fontId="1" fillId="0" borderId="54" xfId="0" applyFont="1" applyBorder="1"/>
    <xf numFmtId="0" fontId="1" fillId="0" borderId="55" xfId="26" applyFont="1" applyFill="1" applyBorder="1"/>
    <xf numFmtId="0" fontId="1" fillId="0" borderId="56" xfId="0" applyFont="1" applyBorder="1"/>
    <xf numFmtId="0" fontId="1" fillId="0" borderId="57" xfId="26" applyFont="1" applyFill="1" applyBorder="1"/>
    <xf numFmtId="0" fontId="1" fillId="0" borderId="58" xfId="0" applyFont="1" applyBorder="1"/>
    <xf numFmtId="0" fontId="1" fillId="0" borderId="59" xfId="26" applyFont="1" applyFill="1" applyBorder="1"/>
    <xf numFmtId="0" fontId="1" fillId="0" borderId="55" xfId="0" applyFont="1" applyBorder="1"/>
    <xf numFmtId="0" fontId="1" fillId="0" borderId="57" xfId="0" applyFont="1" applyBorder="1"/>
    <xf numFmtId="0" fontId="1" fillId="0" borderId="59" xfId="0" applyFont="1" applyBorder="1"/>
    <xf numFmtId="0" fontId="4" fillId="52" borderId="1" xfId="0" applyFont="1" applyFill="1" applyBorder="1" applyAlignment="1">
      <alignment horizontal="center"/>
    </xf>
    <xf numFmtId="0" fontId="4" fillId="45" borderId="1" xfId="0" applyFont="1" applyFill="1" applyBorder="1" applyAlignment="1">
      <alignment horizontal="center"/>
    </xf>
    <xf numFmtId="0" fontId="4" fillId="0" borderId="1" xfId="26" applyFont="1" applyFill="1" applyBorder="1" applyAlignment="1">
      <alignment horizontal="center" vertical="center"/>
    </xf>
    <xf numFmtId="0" fontId="4" fillId="52" borderId="10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/>
    <xf numFmtId="0" fontId="4" fillId="45" borderId="11" xfId="0" applyFont="1" applyFill="1" applyBorder="1"/>
    <xf numFmtId="0" fontId="1" fillId="0" borderId="1" xfId="26" applyFont="1" applyFill="1" applyBorder="1" applyAlignment="1">
      <alignment horizontal="left" vertical="center"/>
    </xf>
    <xf numFmtId="0" fontId="4" fillId="49" borderId="1" xfId="26" applyFont="1" applyFill="1" applyBorder="1" applyAlignment="1">
      <alignment horizontal="center" vertical="center"/>
    </xf>
    <xf numFmtId="187" fontId="4" fillId="49" borderId="1" xfId="44" applyNumberFormat="1" applyFont="1" applyFill="1" applyBorder="1" applyAlignment="1">
      <alignment horizontal="right" vertical="center" shrinkToFit="1"/>
    </xf>
    <xf numFmtId="187" fontId="4" fillId="52" borderId="1" xfId="44" applyNumberFormat="1" applyFont="1" applyFill="1" applyBorder="1" applyAlignment="1">
      <alignment horizontal="right" vertical="center" shrinkToFit="1"/>
    </xf>
    <xf numFmtId="187" fontId="4" fillId="0" borderId="34" xfId="44" applyNumberFormat="1" applyFont="1" applyFill="1" applyBorder="1" applyAlignment="1">
      <alignment horizontal="center" vertical="center" shrinkToFit="1"/>
    </xf>
    <xf numFmtId="187" fontId="4" fillId="0" borderId="35" xfId="44" applyNumberFormat="1" applyFont="1" applyFill="1" applyBorder="1" applyAlignment="1">
      <alignment horizontal="center" vertical="center" shrinkToFit="1"/>
    </xf>
    <xf numFmtId="187" fontId="4" fillId="0" borderId="36" xfId="44" applyNumberFormat="1" applyFont="1" applyFill="1" applyBorder="1" applyAlignment="1">
      <alignment horizontal="center" vertical="center" shrinkToFit="1"/>
    </xf>
    <xf numFmtId="0" fontId="4" fillId="45" borderId="1" xfId="0" applyFont="1" applyFill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4" fillId="44" borderId="4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31" fillId="0" borderId="0" xfId="0" applyFont="1"/>
    <xf numFmtId="49" fontId="32" fillId="4" borderId="1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4" xfId="0" applyFont="1" applyFill="1" applyBorder="1"/>
    <xf numFmtId="0" fontId="32" fillId="3" borderId="1" xfId="0" applyFont="1" applyFill="1" applyBorder="1" applyAlignment="1">
      <alignment horizontal="left"/>
    </xf>
    <xf numFmtId="0" fontId="32" fillId="3" borderId="1" xfId="0" applyFont="1" applyFill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0" fontId="32" fillId="3" borderId="7" xfId="0" applyFont="1" applyFill="1" applyBorder="1"/>
    <xf numFmtId="0" fontId="32" fillId="3" borderId="10" xfId="0" applyFont="1" applyFill="1" applyBorder="1"/>
    <xf numFmtId="0" fontId="32" fillId="6" borderId="1" xfId="0" applyFont="1" applyFill="1" applyBorder="1"/>
    <xf numFmtId="0" fontId="32" fillId="6" borderId="1" xfId="0" applyFont="1" applyFill="1" applyBorder="1" applyAlignment="1">
      <alignment horizontal="left"/>
    </xf>
    <xf numFmtId="0" fontId="32" fillId="6" borderId="1" xfId="0" applyFont="1" applyFill="1" applyBorder="1" applyAlignment="1">
      <alignment horizontal="center"/>
    </xf>
    <xf numFmtId="0" fontId="33" fillId="48" borderId="1" xfId="0" applyFont="1" applyFill="1" applyBorder="1" applyAlignment="1">
      <alignment horizontal="center"/>
    </xf>
    <xf numFmtId="0" fontId="32" fillId="51" borderId="4" xfId="0" applyFont="1" applyFill="1" applyBorder="1"/>
    <xf numFmtId="0" fontId="32" fillId="51" borderId="1" xfId="0" applyFont="1" applyFill="1" applyBorder="1" applyAlignment="1">
      <alignment horizontal="left"/>
    </xf>
    <xf numFmtId="0" fontId="32" fillId="51" borderId="1" xfId="0" applyFont="1" applyFill="1" applyBorder="1" applyAlignment="1">
      <alignment horizontal="center"/>
    </xf>
    <xf numFmtId="0" fontId="33" fillId="58" borderId="1" xfId="0" applyFont="1" applyFill="1" applyBorder="1" applyAlignment="1">
      <alignment horizontal="center"/>
    </xf>
    <xf numFmtId="0" fontId="32" fillId="51" borderId="10" xfId="0" applyFont="1" applyFill="1" applyBorder="1"/>
    <xf numFmtId="0" fontId="32" fillId="43" borderId="4" xfId="0" applyFont="1" applyFill="1" applyBorder="1"/>
    <xf numFmtId="0" fontId="32" fillId="43" borderId="1" xfId="0" applyFont="1" applyFill="1" applyBorder="1" applyAlignment="1">
      <alignment horizontal="left"/>
    </xf>
    <xf numFmtId="0" fontId="32" fillId="43" borderId="1" xfId="0" applyFont="1" applyFill="1" applyBorder="1" applyAlignment="1">
      <alignment horizontal="center"/>
    </xf>
    <xf numFmtId="0" fontId="33" fillId="54" borderId="1" xfId="0" applyFont="1" applyFill="1" applyBorder="1" applyAlignment="1">
      <alignment horizontal="center"/>
    </xf>
    <xf numFmtId="0" fontId="32" fillId="43" borderId="7" xfId="0" applyFont="1" applyFill="1" applyBorder="1"/>
    <xf numFmtId="0" fontId="32" fillId="43" borderId="10" xfId="0" applyFont="1" applyFill="1" applyBorder="1"/>
    <xf numFmtId="0" fontId="32" fillId="47" borderId="4" xfId="0" applyFont="1" applyFill="1" applyBorder="1"/>
    <xf numFmtId="0" fontId="32" fillId="47" borderId="1" xfId="0" applyFont="1" applyFill="1" applyBorder="1" applyAlignment="1">
      <alignment horizontal="left"/>
    </xf>
    <xf numFmtId="0" fontId="32" fillId="47" borderId="1" xfId="0" applyFont="1" applyFill="1" applyBorder="1" applyAlignment="1">
      <alignment horizontal="center"/>
    </xf>
    <xf numFmtId="0" fontId="33" fillId="46" borderId="1" xfId="0" applyFont="1" applyFill="1" applyBorder="1" applyAlignment="1">
      <alignment horizontal="center"/>
    </xf>
    <xf numFmtId="0" fontId="32" fillId="47" borderId="7" xfId="0" applyFont="1" applyFill="1" applyBorder="1"/>
    <xf numFmtId="0" fontId="32" fillId="47" borderId="10" xfId="0" applyFont="1" applyFill="1" applyBorder="1"/>
    <xf numFmtId="0" fontId="32" fillId="45" borderId="1" xfId="0" applyFont="1" applyFill="1" applyBorder="1"/>
    <xf numFmtId="0" fontId="32" fillId="45" borderId="13" xfId="0" applyFont="1" applyFill="1" applyBorder="1" applyAlignment="1">
      <alignment horizontal="left"/>
    </xf>
    <xf numFmtId="0" fontId="32" fillId="45" borderId="1" xfId="0" applyFont="1" applyFill="1" applyBorder="1" applyAlignment="1">
      <alignment horizontal="center"/>
    </xf>
    <xf numFmtId="0" fontId="33" fillId="45" borderId="1" xfId="0" applyFont="1" applyFill="1" applyBorder="1" applyAlignment="1">
      <alignment horizontal="center"/>
    </xf>
    <xf numFmtId="0" fontId="33" fillId="8" borderId="1" xfId="0" applyFont="1" applyFill="1" applyBorder="1" applyAlignment="1">
      <alignment horizontal="center"/>
    </xf>
    <xf numFmtId="0" fontId="34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Fill="1"/>
    <xf numFmtId="0" fontId="32" fillId="0" borderId="0" xfId="0" applyFont="1"/>
    <xf numFmtId="0" fontId="36" fillId="47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7" fillId="44" borderId="0" xfId="0" applyFont="1" applyFill="1" applyAlignment="1">
      <alignment horizontal="center"/>
    </xf>
    <xf numFmtId="0" fontId="33" fillId="44" borderId="0" xfId="0" applyFont="1" applyFill="1" applyAlignment="1">
      <alignment horizontal="center"/>
    </xf>
    <xf numFmtId="0" fontId="36" fillId="0" borderId="0" xfId="0" applyFont="1"/>
    <xf numFmtId="0" fontId="32" fillId="0" borderId="0" xfId="0" applyFont="1" applyFill="1"/>
    <xf numFmtId="0" fontId="36" fillId="47" borderId="0" xfId="0" applyFont="1" applyFill="1"/>
    <xf numFmtId="0" fontId="37" fillId="44" borderId="0" xfId="0" applyFont="1" applyFill="1"/>
    <xf numFmtId="0" fontId="33" fillId="44" borderId="0" xfId="0" applyFont="1" applyFill="1"/>
    <xf numFmtId="0" fontId="32" fillId="44" borderId="1" xfId="0" applyFont="1" applyFill="1" applyBorder="1"/>
    <xf numFmtId="0" fontId="36" fillId="44" borderId="1" xfId="0" applyFont="1" applyFill="1" applyBorder="1"/>
    <xf numFmtId="0" fontId="37" fillId="44" borderId="1" xfId="0" applyFont="1" applyFill="1" applyBorder="1"/>
    <xf numFmtId="0" fontId="33" fillId="44" borderId="1" xfId="0" applyFont="1" applyFill="1" applyBorder="1"/>
    <xf numFmtId="0" fontId="32" fillId="49" borderId="1" xfId="0" applyFont="1" applyFill="1" applyBorder="1"/>
    <xf numFmtId="0" fontId="36" fillId="49" borderId="1" xfId="0" applyFont="1" applyFill="1" applyBorder="1"/>
    <xf numFmtId="0" fontId="37" fillId="49" borderId="1" xfId="0" applyFont="1" applyFill="1" applyBorder="1"/>
    <xf numFmtId="0" fontId="33" fillId="49" borderId="1" xfId="0" applyFont="1" applyFill="1" applyBorder="1"/>
    <xf numFmtId="0" fontId="36" fillId="0" borderId="0" xfId="0" applyFont="1" applyFill="1"/>
    <xf numFmtId="0" fontId="32" fillId="51" borderId="1" xfId="0" applyFont="1" applyFill="1" applyBorder="1"/>
    <xf numFmtId="0" fontId="36" fillId="51" borderId="1" xfId="0" applyFont="1" applyFill="1" applyBorder="1"/>
    <xf numFmtId="0" fontId="37" fillId="51" borderId="1" xfId="0" applyFont="1" applyFill="1" applyBorder="1"/>
    <xf numFmtId="0" fontId="33" fillId="51" borderId="1" xfId="0" applyFont="1" applyFill="1" applyBorder="1"/>
    <xf numFmtId="0" fontId="32" fillId="43" borderId="1" xfId="0" applyFont="1" applyFill="1" applyBorder="1"/>
    <xf numFmtId="0" fontId="36" fillId="43" borderId="1" xfId="0" applyFont="1" applyFill="1" applyBorder="1"/>
    <xf numFmtId="0" fontId="37" fillId="43" borderId="1" xfId="0" applyFont="1" applyFill="1" applyBorder="1"/>
    <xf numFmtId="0" fontId="33" fillId="43" borderId="1" xfId="0" applyFont="1" applyFill="1" applyBorder="1"/>
    <xf numFmtId="0" fontId="32" fillId="47" borderId="1" xfId="0" applyFont="1" applyFill="1" applyBorder="1"/>
    <xf numFmtId="0" fontId="36" fillId="47" borderId="1" xfId="0" applyFont="1" applyFill="1" applyBorder="1"/>
    <xf numFmtId="0" fontId="37" fillId="47" borderId="1" xfId="0" applyFont="1" applyFill="1" applyBorder="1"/>
    <xf numFmtId="0" fontId="33" fillId="47" borderId="1" xfId="0" applyFont="1" applyFill="1" applyBorder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5" fillId="0" borderId="0" xfId="0" applyFont="1" applyFill="1"/>
    <xf numFmtId="0" fontId="40" fillId="4" borderId="30" xfId="0" applyFont="1" applyFill="1" applyBorder="1"/>
    <xf numFmtId="0" fontId="40" fillId="4" borderId="44" xfId="0" applyFont="1" applyFill="1" applyBorder="1"/>
    <xf numFmtId="0" fontId="40" fillId="4" borderId="31" xfId="0" applyFont="1" applyFill="1" applyBorder="1" applyAlignment="1">
      <alignment horizontal="center"/>
    </xf>
    <xf numFmtId="0" fontId="40" fillId="4" borderId="32" xfId="0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/>
    </xf>
    <xf numFmtId="0" fontId="40" fillId="4" borderId="33" xfId="0" applyFont="1" applyFill="1" applyBorder="1"/>
    <xf numFmtId="0" fontId="40" fillId="4" borderId="0" xfId="0" applyFont="1" applyFill="1" applyBorder="1" applyAlignment="1">
      <alignment horizontal="center"/>
    </xf>
    <xf numFmtId="0" fontId="40" fillId="4" borderId="6" xfId="0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/>
    </xf>
    <xf numFmtId="0" fontId="40" fillId="4" borderId="46" xfId="0" applyFont="1" applyFill="1" applyBorder="1" applyAlignment="1">
      <alignment horizontal="center"/>
    </xf>
    <xf numFmtId="0" fontId="40" fillId="4" borderId="43" xfId="0" applyFont="1" applyFill="1" applyBorder="1"/>
    <xf numFmtId="0" fontId="40" fillId="4" borderId="47" xfId="0" applyFont="1" applyFill="1" applyBorder="1"/>
    <xf numFmtId="0" fontId="40" fillId="4" borderId="42" xfId="0" applyFont="1" applyFill="1" applyBorder="1" applyAlignment="1">
      <alignment horizontal="center"/>
    </xf>
    <xf numFmtId="0" fontId="40" fillId="4" borderId="41" xfId="0" applyFont="1" applyFill="1" applyBorder="1" applyAlignment="1">
      <alignment horizontal="center"/>
    </xf>
    <xf numFmtId="0" fontId="40" fillId="4" borderId="48" xfId="0" applyFont="1" applyFill="1" applyBorder="1" applyAlignment="1">
      <alignment horizontal="center"/>
    </xf>
    <xf numFmtId="0" fontId="40" fillId="2" borderId="27" xfId="0" applyFont="1" applyFill="1" applyBorder="1" applyAlignment="1">
      <alignment horizontal="center"/>
    </xf>
    <xf numFmtId="0" fontId="40" fillId="2" borderId="28" xfId="0" applyFont="1" applyFill="1" applyBorder="1" applyAlignment="1">
      <alignment horizontal="center"/>
    </xf>
    <xf numFmtId="0" fontId="40" fillId="54" borderId="28" xfId="0" applyFont="1" applyFill="1" applyBorder="1" applyAlignment="1">
      <alignment horizontal="center"/>
    </xf>
    <xf numFmtId="0" fontId="40" fillId="54" borderId="29" xfId="0" applyFont="1" applyFill="1" applyBorder="1" applyAlignment="1">
      <alignment horizontal="center"/>
    </xf>
    <xf numFmtId="0" fontId="40" fillId="56" borderId="27" xfId="0" applyFont="1" applyFill="1" applyBorder="1" applyAlignment="1">
      <alignment horizontal="center"/>
    </xf>
    <xf numFmtId="0" fontId="40" fillId="56" borderId="28" xfId="0" applyFont="1" applyFill="1" applyBorder="1" applyAlignment="1">
      <alignment horizontal="center"/>
    </xf>
    <xf numFmtId="0" fontId="40" fillId="45" borderId="28" xfId="0" applyFont="1" applyFill="1" applyBorder="1" applyAlignment="1">
      <alignment horizontal="center"/>
    </xf>
    <xf numFmtId="0" fontId="40" fillId="45" borderId="29" xfId="0" applyFont="1" applyFill="1" applyBorder="1" applyAlignment="1">
      <alignment horizontal="center"/>
    </xf>
    <xf numFmtId="0" fontId="40" fillId="55" borderId="27" xfId="0" applyFont="1" applyFill="1" applyBorder="1" applyAlignment="1">
      <alignment horizontal="center"/>
    </xf>
    <xf numFmtId="0" fontId="40" fillId="55" borderId="28" xfId="0" applyFont="1" applyFill="1" applyBorder="1" applyAlignment="1">
      <alignment horizontal="center"/>
    </xf>
    <xf numFmtId="0" fontId="40" fillId="55" borderId="29" xfId="0" applyFont="1" applyFill="1" applyBorder="1" applyAlignment="1">
      <alignment horizontal="center"/>
    </xf>
    <xf numFmtId="0" fontId="40" fillId="53" borderId="49" xfId="0" applyFont="1" applyFill="1" applyBorder="1"/>
    <xf numFmtId="0" fontId="40" fillId="53" borderId="39" xfId="0" applyFont="1" applyFill="1" applyBorder="1"/>
    <xf numFmtId="0" fontId="40" fillId="53" borderId="39" xfId="0" applyFont="1" applyFill="1" applyBorder="1" applyAlignment="1">
      <alignment horizontal="center"/>
    </xf>
    <xf numFmtId="0" fontId="40" fillId="53" borderId="40" xfId="0" applyFont="1" applyFill="1" applyBorder="1" applyAlignment="1">
      <alignment horizontal="center"/>
    </xf>
    <xf numFmtId="0" fontId="41" fillId="0" borderId="51" xfId="0" applyFont="1" applyFill="1" applyBorder="1"/>
    <xf numFmtId="0" fontId="41" fillId="0" borderId="13" xfId="0" applyFont="1" applyFill="1" applyBorder="1"/>
    <xf numFmtId="0" fontId="41" fillId="0" borderId="10" xfId="0" applyFont="1" applyFill="1" applyBorder="1"/>
    <xf numFmtId="0" fontId="41" fillId="0" borderId="8" xfId="0" applyFont="1" applyFill="1" applyBorder="1"/>
    <xf numFmtId="0" fontId="41" fillId="0" borderId="10" xfId="0" applyFont="1" applyFill="1" applyBorder="1" applyAlignment="1">
      <alignment horizontal="right" vertical="center"/>
    </xf>
    <xf numFmtId="0" fontId="40" fillId="44" borderId="10" xfId="0" applyFont="1" applyFill="1" applyBorder="1" applyAlignment="1">
      <alignment horizontal="right" vertical="center"/>
    </xf>
    <xf numFmtId="0" fontId="40" fillId="0" borderId="10" xfId="0" applyFont="1" applyFill="1" applyBorder="1" applyAlignment="1">
      <alignment horizontal="right" vertical="center"/>
    </xf>
    <xf numFmtId="0" fontId="40" fillId="53" borderId="10" xfId="0" applyFont="1" applyFill="1" applyBorder="1" applyAlignment="1">
      <alignment horizontal="right" vertical="center"/>
    </xf>
    <xf numFmtId="0" fontId="41" fillId="0" borderId="9" xfId="0" applyFont="1" applyFill="1" applyBorder="1" applyAlignment="1">
      <alignment horizontal="right" vertical="center"/>
    </xf>
    <xf numFmtId="0" fontId="40" fillId="44" borderId="9" xfId="0" applyFont="1" applyFill="1" applyBorder="1" applyAlignment="1">
      <alignment horizontal="right" vertical="center"/>
    </xf>
    <xf numFmtId="0" fontId="40" fillId="53" borderId="38" xfId="0" applyFont="1" applyFill="1" applyBorder="1" applyAlignment="1">
      <alignment horizontal="right" vertical="center"/>
    </xf>
    <xf numFmtId="0" fontId="41" fillId="0" borderId="1" xfId="0" applyFont="1" applyFill="1" applyBorder="1"/>
    <xf numFmtId="0" fontId="41" fillId="0" borderId="11" xfId="0" applyFont="1" applyFill="1" applyBorder="1"/>
    <xf numFmtId="0" fontId="40" fillId="0" borderId="1" xfId="0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right" vertical="center"/>
    </xf>
    <xf numFmtId="0" fontId="40" fillId="53" borderId="28" xfId="0" applyFont="1" applyFill="1" applyBorder="1" applyAlignment="1">
      <alignment horizontal="right" vertical="center"/>
    </xf>
    <xf numFmtId="0" fontId="40" fillId="48" borderId="49" xfId="0" applyFont="1" applyFill="1" applyBorder="1"/>
    <xf numFmtId="0" fontId="40" fillId="48" borderId="39" xfId="0" applyFont="1" applyFill="1" applyBorder="1"/>
    <xf numFmtId="0" fontId="40" fillId="48" borderId="39" xfId="0" applyFont="1" applyFill="1" applyBorder="1" applyAlignment="1">
      <alignment horizontal="right" vertical="center"/>
    </xf>
    <xf numFmtId="0" fontId="40" fillId="48" borderId="40" xfId="0" applyFont="1" applyFill="1" applyBorder="1" applyAlignment="1">
      <alignment horizontal="right" vertical="center"/>
    </xf>
    <xf numFmtId="0" fontId="40" fillId="49" borderId="10" xfId="0" applyFont="1" applyFill="1" applyBorder="1" applyAlignment="1">
      <alignment horizontal="right" vertical="center"/>
    </xf>
    <xf numFmtId="0" fontId="40" fillId="6" borderId="10" xfId="0" applyFont="1" applyFill="1" applyBorder="1" applyAlignment="1">
      <alignment horizontal="right" vertical="center"/>
    </xf>
    <xf numFmtId="0" fontId="40" fillId="48" borderId="10" xfId="0" applyFont="1" applyFill="1" applyBorder="1" applyAlignment="1">
      <alignment horizontal="right" vertical="center"/>
    </xf>
    <xf numFmtId="0" fontId="40" fillId="48" borderId="38" xfId="0" applyFont="1" applyFill="1" applyBorder="1" applyAlignment="1">
      <alignment horizontal="right" vertical="center"/>
    </xf>
    <xf numFmtId="0" fontId="40" fillId="6" borderId="1" xfId="0" applyFont="1" applyFill="1" applyBorder="1" applyAlignment="1">
      <alignment horizontal="right" vertical="center"/>
    </xf>
    <xf numFmtId="0" fontId="40" fillId="49" borderId="1" xfId="0" applyFont="1" applyFill="1" applyBorder="1" applyAlignment="1">
      <alignment horizontal="right" vertical="center"/>
    </xf>
    <xf numFmtId="0" fontId="40" fillId="48" borderId="1" xfId="0" applyFont="1" applyFill="1" applyBorder="1" applyAlignment="1">
      <alignment horizontal="right" vertical="center"/>
    </xf>
    <xf numFmtId="0" fontId="41" fillId="0" borderId="1" xfId="0" applyFont="1" applyFill="1" applyBorder="1" applyAlignment="1">
      <alignment shrinkToFit="1"/>
    </xf>
    <xf numFmtId="0" fontId="41" fillId="0" borderId="10" xfId="0" applyFont="1" applyFill="1" applyBorder="1" applyAlignment="1">
      <alignment shrinkToFit="1"/>
    </xf>
    <xf numFmtId="0" fontId="41" fillId="0" borderId="11" xfId="0" applyFont="1" applyFill="1" applyBorder="1" applyAlignment="1">
      <alignment shrinkToFit="1"/>
    </xf>
    <xf numFmtId="0" fontId="40" fillId="48" borderId="28" xfId="0" applyFont="1" applyFill="1" applyBorder="1" applyAlignment="1">
      <alignment horizontal="right" vertical="center"/>
    </xf>
    <xf numFmtId="0" fontId="40" fillId="50" borderId="49" xfId="0" applyFont="1" applyFill="1" applyBorder="1"/>
    <xf numFmtId="0" fontId="40" fillId="50" borderId="39" xfId="0" applyFont="1" applyFill="1" applyBorder="1"/>
    <xf numFmtId="0" fontId="40" fillId="50" borderId="39" xfId="0" applyFont="1" applyFill="1" applyBorder="1" applyAlignment="1">
      <alignment horizontal="right" vertical="center"/>
    </xf>
    <xf numFmtId="0" fontId="40" fillId="50" borderId="40" xfId="0" applyFont="1" applyFill="1" applyBorder="1" applyAlignment="1">
      <alignment horizontal="right" vertical="center"/>
    </xf>
    <xf numFmtId="0" fontId="40" fillId="51" borderId="10" xfId="0" applyFont="1" applyFill="1" applyBorder="1" applyAlignment="1">
      <alignment horizontal="right" vertical="center"/>
    </xf>
    <xf numFmtId="0" fontId="40" fillId="50" borderId="10" xfId="0" applyFont="1" applyFill="1" applyBorder="1" applyAlignment="1">
      <alignment horizontal="right" vertical="center"/>
    </xf>
    <xf numFmtId="0" fontId="40" fillId="50" borderId="38" xfId="0" applyFont="1" applyFill="1" applyBorder="1" applyAlignment="1">
      <alignment horizontal="right" vertical="center"/>
    </xf>
    <xf numFmtId="0" fontId="40" fillId="50" borderId="28" xfId="0" applyFont="1" applyFill="1" applyBorder="1" applyAlignment="1">
      <alignment horizontal="right" vertical="center"/>
    </xf>
    <xf numFmtId="0" fontId="40" fillId="54" borderId="49" xfId="0" applyFont="1" applyFill="1" applyBorder="1"/>
    <xf numFmtId="0" fontId="40" fillId="54" borderId="39" xfId="0" applyFont="1" applyFill="1" applyBorder="1"/>
    <xf numFmtId="0" fontId="40" fillId="54" borderId="39" xfId="0" applyFont="1" applyFill="1" applyBorder="1" applyAlignment="1">
      <alignment horizontal="right" vertical="center"/>
    </xf>
    <xf numFmtId="0" fontId="40" fillId="54" borderId="40" xfId="0" applyFont="1" applyFill="1" applyBorder="1" applyAlignment="1">
      <alignment horizontal="right" vertical="center"/>
    </xf>
    <xf numFmtId="0" fontId="40" fillId="43" borderId="10" xfId="0" applyFont="1" applyFill="1" applyBorder="1" applyAlignment="1">
      <alignment horizontal="right" vertical="center"/>
    </xf>
    <xf numFmtId="0" fontId="40" fillId="54" borderId="10" xfId="0" applyFont="1" applyFill="1" applyBorder="1" applyAlignment="1">
      <alignment horizontal="right" vertical="center"/>
    </xf>
    <xf numFmtId="0" fontId="40" fillId="54" borderId="38" xfId="0" applyFont="1" applyFill="1" applyBorder="1" applyAlignment="1">
      <alignment horizontal="right" vertical="center"/>
    </xf>
    <xf numFmtId="0" fontId="40" fillId="54" borderId="4" xfId="0" applyFont="1" applyFill="1" applyBorder="1" applyAlignment="1">
      <alignment horizontal="right" vertical="center"/>
    </xf>
    <xf numFmtId="0" fontId="40" fillId="57" borderId="62" xfId="0" applyFont="1" applyFill="1" applyBorder="1"/>
    <xf numFmtId="0" fontId="40" fillId="57" borderId="63" xfId="0" applyFont="1" applyFill="1" applyBorder="1"/>
    <xf numFmtId="0" fontId="40" fillId="57" borderId="63" xfId="0" applyFont="1" applyFill="1" applyBorder="1" applyAlignment="1">
      <alignment horizontal="right" vertical="center"/>
    </xf>
    <xf numFmtId="0" fontId="40" fillId="57" borderId="64" xfId="0" applyFont="1" applyFill="1" applyBorder="1" applyAlignment="1">
      <alignment horizontal="right" vertical="center"/>
    </xf>
    <xf numFmtId="0" fontId="41" fillId="0" borderId="53" xfId="0" applyFont="1" applyFill="1" applyBorder="1"/>
    <xf numFmtId="0" fontId="41" fillId="0" borderId="9" xfId="0" applyFont="1" applyFill="1" applyBorder="1"/>
    <xf numFmtId="0" fontId="40" fillId="46" borderId="10" xfId="0" applyFont="1" applyFill="1" applyBorder="1" applyAlignment="1">
      <alignment horizontal="right" vertical="center"/>
    </xf>
    <xf numFmtId="0" fontId="40" fillId="57" borderId="10" xfId="0" applyFont="1" applyFill="1" applyBorder="1" applyAlignment="1">
      <alignment horizontal="right" vertical="center"/>
    </xf>
    <xf numFmtId="0" fontId="40" fillId="57" borderId="38" xfId="0" applyFont="1" applyFill="1" applyBorder="1" applyAlignment="1">
      <alignment horizontal="right" vertical="center"/>
    </xf>
    <xf numFmtId="0" fontId="40" fillId="57" borderId="4" xfId="0" applyFont="1" applyFill="1" applyBorder="1" applyAlignment="1">
      <alignment horizontal="right" vertical="center"/>
    </xf>
    <xf numFmtId="0" fontId="40" fillId="45" borderId="62" xfId="0" applyFont="1" applyFill="1" applyBorder="1"/>
    <xf numFmtId="0" fontId="40" fillId="45" borderId="63" xfId="0" applyFont="1" applyFill="1" applyBorder="1" applyAlignment="1">
      <alignment horizontal="center"/>
    </xf>
    <xf numFmtId="0" fontId="40" fillId="45" borderId="63" xfId="0" applyFont="1" applyFill="1" applyBorder="1" applyAlignment="1">
      <alignment horizontal="right" vertical="center"/>
    </xf>
    <xf numFmtId="0" fontId="40" fillId="45" borderId="64" xfId="0" applyFont="1" applyFill="1" applyBorder="1" applyAlignment="1">
      <alignment horizontal="right" vertical="center"/>
    </xf>
    <xf numFmtId="0" fontId="41" fillId="0" borderId="33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center"/>
    </xf>
    <xf numFmtId="0" fontId="40" fillId="45" borderId="50" xfId="0" applyFont="1" applyFill="1" applyBorder="1" applyAlignment="1">
      <alignment horizontal="center"/>
    </xf>
    <xf numFmtId="0" fontId="40" fillId="8" borderId="41" xfId="0" applyFont="1" applyFill="1" applyBorder="1" applyAlignment="1">
      <alignment horizontal="right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Fill="1"/>
    <xf numFmtId="0" fontId="32" fillId="0" borderId="0" xfId="0" applyFont="1" applyAlignment="1">
      <alignment horizontal="center" shrinkToFit="1"/>
    </xf>
    <xf numFmtId="0" fontId="33" fillId="0" borderId="0" xfId="0" applyFont="1" applyAlignment="1">
      <alignment horizontal="center" shrinkToFit="1"/>
    </xf>
    <xf numFmtId="2" fontId="33" fillId="0" borderId="0" xfId="0" applyNumberFormat="1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0" fontId="43" fillId="0" borderId="0" xfId="0" applyFont="1" applyAlignment="1">
      <alignment horizontal="center" shrinkToFit="1"/>
    </xf>
    <xf numFmtId="0" fontId="32" fillId="0" borderId="0" xfId="0" applyFont="1" applyAlignment="1">
      <alignment shrinkToFit="1"/>
    </xf>
    <xf numFmtId="0" fontId="33" fillId="0" borderId="0" xfId="0" applyFont="1" applyAlignment="1">
      <alignment shrinkToFit="1"/>
    </xf>
    <xf numFmtId="0" fontId="35" fillId="0" borderId="0" xfId="0" applyFont="1" applyAlignment="1">
      <alignment shrinkToFit="1"/>
    </xf>
    <xf numFmtId="0" fontId="31" fillId="0" borderId="0" xfId="0" applyFont="1" applyAlignment="1">
      <alignment shrinkToFit="1"/>
    </xf>
    <xf numFmtId="0" fontId="35" fillId="0" borderId="0" xfId="0" applyFont="1" applyAlignment="1">
      <alignment horizontal="center" shrinkToFit="1"/>
    </xf>
    <xf numFmtId="0" fontId="31" fillId="0" borderId="0" xfId="0" applyFont="1" applyAlignment="1">
      <alignment horizontal="center" shrinkToFit="1"/>
    </xf>
    <xf numFmtId="0" fontId="4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0" xfId="0" applyFont="1"/>
    <xf numFmtId="0" fontId="4" fillId="4" borderId="10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6" borderId="11" xfId="0" applyFont="1" applyFill="1" applyBorder="1"/>
    <xf numFmtId="0" fontId="4" fillId="6" borderId="12" xfId="0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0" fontId="4" fillId="43" borderId="11" xfId="0" applyFont="1" applyFill="1" applyBorder="1"/>
    <xf numFmtId="0" fontId="4" fillId="43" borderId="12" xfId="0" applyFont="1" applyFill="1" applyBorder="1"/>
    <xf numFmtId="0" fontId="4" fillId="7" borderId="11" xfId="0" applyFont="1" applyFill="1" applyBorder="1"/>
    <xf numFmtId="0" fontId="4" fillId="7" borderId="12" xfId="0" applyFont="1" applyFill="1" applyBorder="1"/>
    <xf numFmtId="0" fontId="40" fillId="45" borderId="63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33" fillId="0" borderId="1" xfId="0" applyFont="1" applyFill="1" applyBorder="1"/>
    <xf numFmtId="0" fontId="37" fillId="0" borderId="1" xfId="0" applyFont="1" applyFill="1" applyBorder="1"/>
    <xf numFmtId="0" fontId="33" fillId="0" borderId="0" xfId="0" applyFont="1" applyFill="1" applyAlignment="1">
      <alignment horizontal="center"/>
    </xf>
    <xf numFmtId="0" fontId="37" fillId="0" borderId="0" xfId="0" applyFont="1" applyFill="1"/>
    <xf numFmtId="0" fontId="41" fillId="44" borderId="8" xfId="0" applyFont="1" applyFill="1" applyBorder="1"/>
    <xf numFmtId="0" fontId="41" fillId="49" borderId="8" xfId="0" applyFont="1" applyFill="1" applyBorder="1"/>
    <xf numFmtId="0" fontId="41" fillId="49" borderId="11" xfId="0" applyFont="1" applyFill="1" applyBorder="1" applyAlignment="1">
      <alignment shrinkToFit="1"/>
    </xf>
    <xf numFmtId="0" fontId="41" fillId="49" borderId="11" xfId="0" applyFont="1" applyFill="1" applyBorder="1"/>
    <xf numFmtId="0" fontId="36" fillId="0" borderId="0" xfId="0" applyFont="1" applyAlignment="1">
      <alignment horizontal="center"/>
    </xf>
    <xf numFmtId="0" fontId="41" fillId="51" borderId="8" xfId="0" applyFont="1" applyFill="1" applyBorder="1"/>
    <xf numFmtId="0" fontId="41" fillId="43" borderId="8" xfId="0" applyFont="1" applyFill="1" applyBorder="1"/>
    <xf numFmtId="0" fontId="41" fillId="46" borderId="8" xfId="0" applyFont="1" applyFill="1" applyBorder="1"/>
    <xf numFmtId="0" fontId="41" fillId="45" borderId="7" xfId="0" applyFont="1" applyFill="1" applyBorder="1" applyAlignment="1">
      <alignment horizontal="center"/>
    </xf>
    <xf numFmtId="0" fontId="40" fillId="45" borderId="5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41" fillId="0" borderId="7" xfId="0" applyFont="1" applyFill="1" applyBorder="1" applyAlignment="1">
      <alignment horizontal="center" vertical="center"/>
    </xf>
    <xf numFmtId="0" fontId="41" fillId="45" borderId="7" xfId="0" applyFont="1" applyFill="1" applyBorder="1" applyAlignment="1">
      <alignment horizontal="center" vertical="center"/>
    </xf>
    <xf numFmtId="0" fontId="40" fillId="45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45" borderId="38" xfId="0" applyFont="1" applyFill="1" applyBorder="1" applyAlignment="1">
      <alignment horizontal="center" vertical="center"/>
    </xf>
    <xf numFmtId="0" fontId="4" fillId="52" borderId="1" xfId="0" applyFont="1" applyFill="1" applyBorder="1" applyAlignment="1">
      <alignment horizontal="center"/>
    </xf>
    <xf numFmtId="0" fontId="40" fillId="8" borderId="60" xfId="0" applyFont="1" applyFill="1" applyBorder="1" applyAlignment="1">
      <alignment horizontal="center"/>
    </xf>
    <xf numFmtId="0" fontId="40" fillId="8" borderId="41" xfId="0" applyFont="1" applyFill="1" applyBorder="1" applyAlignment="1">
      <alignment horizontal="center"/>
    </xf>
    <xf numFmtId="0" fontId="40" fillId="8" borderId="61" xfId="0" applyFont="1" applyFill="1" applyBorder="1" applyAlignment="1">
      <alignment horizontal="center"/>
    </xf>
    <xf numFmtId="0" fontId="40" fillId="45" borderId="1" xfId="0" applyFont="1" applyFill="1" applyBorder="1" applyAlignment="1">
      <alignment horizontal="center"/>
    </xf>
    <xf numFmtId="0" fontId="40" fillId="45" borderId="26" xfId="0" applyFont="1" applyFill="1" applyBorder="1" applyAlignment="1">
      <alignment horizontal="center"/>
    </xf>
    <xf numFmtId="0" fontId="40" fillId="53" borderId="27" xfId="0" applyFont="1" applyFill="1" applyBorder="1" applyAlignment="1">
      <alignment horizontal="center"/>
    </xf>
    <xf numFmtId="0" fontId="40" fillId="53" borderId="28" xfId="0" applyFont="1" applyFill="1" applyBorder="1" applyAlignment="1">
      <alignment horizontal="center"/>
    </xf>
    <xf numFmtId="0" fontId="40" fillId="53" borderId="37" xfId="0" applyFont="1" applyFill="1" applyBorder="1" applyAlignment="1">
      <alignment horizontal="center"/>
    </xf>
    <xf numFmtId="0" fontId="40" fillId="48" borderId="27" xfId="0" applyFont="1" applyFill="1" applyBorder="1" applyAlignment="1">
      <alignment horizontal="center"/>
    </xf>
    <xf numFmtId="0" fontId="40" fillId="48" borderId="28" xfId="0" applyFont="1" applyFill="1" applyBorder="1" applyAlignment="1">
      <alignment horizontal="center"/>
    </xf>
    <xf numFmtId="0" fontId="40" fillId="48" borderId="37" xfId="0" applyFont="1" applyFill="1" applyBorder="1" applyAlignment="1">
      <alignment horizontal="center"/>
    </xf>
    <xf numFmtId="0" fontId="40" fillId="50" borderId="27" xfId="0" applyFont="1" applyFill="1" applyBorder="1" applyAlignment="1">
      <alignment horizontal="center"/>
    </xf>
    <xf numFmtId="0" fontId="40" fillId="50" borderId="28" xfId="0" applyFont="1" applyFill="1" applyBorder="1" applyAlignment="1">
      <alignment horizontal="center"/>
    </xf>
    <xf numFmtId="0" fontId="40" fillId="50" borderId="37" xfId="0" applyFont="1" applyFill="1" applyBorder="1" applyAlignment="1">
      <alignment horizontal="center"/>
    </xf>
    <xf numFmtId="0" fontId="40" fillId="44" borderId="1" xfId="0" applyFont="1" applyFill="1" applyBorder="1" applyAlignment="1">
      <alignment horizontal="center"/>
    </xf>
    <xf numFmtId="0" fontId="40" fillId="43" borderId="1" xfId="0" applyFont="1" applyFill="1" applyBorder="1" applyAlignment="1">
      <alignment horizontal="center"/>
    </xf>
    <xf numFmtId="0" fontId="40" fillId="54" borderId="1" xfId="0" applyFont="1" applyFill="1" applyBorder="1" applyAlignment="1">
      <alignment horizontal="center"/>
    </xf>
    <xf numFmtId="0" fontId="40" fillId="54" borderId="26" xfId="0" applyFont="1" applyFill="1" applyBorder="1" applyAlignment="1">
      <alignment horizontal="center"/>
    </xf>
    <xf numFmtId="0" fontId="40" fillId="45" borderId="62" xfId="0" applyFont="1" applyFill="1" applyBorder="1" applyAlignment="1">
      <alignment horizontal="center"/>
    </xf>
    <xf numFmtId="0" fontId="40" fillId="45" borderId="63" xfId="0" applyFont="1" applyFill="1" applyBorder="1" applyAlignment="1">
      <alignment horizontal="center"/>
    </xf>
    <xf numFmtId="0" fontId="40" fillId="45" borderId="65" xfId="0" applyFont="1" applyFill="1" applyBorder="1" applyAlignment="1">
      <alignment horizontal="center"/>
    </xf>
    <xf numFmtId="0" fontId="40" fillId="57" borderId="52" xfId="0" applyFont="1" applyFill="1" applyBorder="1" applyAlignment="1">
      <alignment horizontal="center"/>
    </xf>
    <xf numFmtId="0" fontId="40" fillId="57" borderId="4" xfId="0" applyFont="1" applyFill="1" applyBorder="1" applyAlignment="1">
      <alignment horizontal="center"/>
    </xf>
    <xf numFmtId="0" fontId="40" fillId="57" borderId="2" xfId="0" applyFont="1" applyFill="1" applyBorder="1" applyAlignment="1">
      <alignment horizontal="center"/>
    </xf>
    <xf numFmtId="0" fontId="40" fillId="55" borderId="1" xfId="0" applyFont="1" applyFill="1" applyBorder="1" applyAlignment="1">
      <alignment horizontal="center"/>
    </xf>
    <xf numFmtId="0" fontId="40" fillId="55" borderId="26" xfId="0" applyFont="1" applyFill="1" applyBorder="1" applyAlignment="1">
      <alignment horizontal="center"/>
    </xf>
    <xf numFmtId="0" fontId="40" fillId="52" borderId="25" xfId="0" applyFont="1" applyFill="1" applyBorder="1" applyAlignment="1">
      <alignment horizontal="center"/>
    </xf>
    <xf numFmtId="0" fontId="40" fillId="52" borderId="1" xfId="0" applyFont="1" applyFill="1" applyBorder="1" applyAlignment="1">
      <alignment horizontal="center"/>
    </xf>
    <xf numFmtId="0" fontId="40" fillId="52" borderId="11" xfId="0" applyFont="1" applyFill="1" applyBorder="1" applyAlignment="1">
      <alignment horizontal="center"/>
    </xf>
    <xf numFmtId="0" fontId="40" fillId="44" borderId="51" xfId="0" applyFont="1" applyFill="1" applyBorder="1" applyAlignment="1">
      <alignment horizontal="center"/>
    </xf>
    <xf numFmtId="0" fontId="40" fillId="44" borderId="12" xfId="0" applyFont="1" applyFill="1" applyBorder="1" applyAlignment="1">
      <alignment horizontal="center"/>
    </xf>
    <xf numFmtId="0" fontId="40" fillId="43" borderId="25" xfId="0" applyFont="1" applyFill="1" applyBorder="1" applyAlignment="1">
      <alignment horizontal="center"/>
    </xf>
    <xf numFmtId="0" fontId="40" fillId="43" borderId="11" xfId="0" applyFont="1" applyFill="1" applyBorder="1" applyAlignment="1">
      <alignment horizontal="center"/>
    </xf>
    <xf numFmtId="0" fontId="40" fillId="54" borderId="30" xfId="0" applyFont="1" applyFill="1" applyBorder="1" applyAlignment="1">
      <alignment horizontal="center"/>
    </xf>
    <xf numFmtId="0" fontId="40" fillId="54" borderId="44" xfId="0" applyFont="1" applyFill="1" applyBorder="1" applyAlignment="1">
      <alignment horizontal="center"/>
    </xf>
    <xf numFmtId="0" fontId="40" fillId="54" borderId="66" xfId="0" applyFont="1" applyFill="1" applyBorder="1" applyAlignment="1">
      <alignment horizontal="center"/>
    </xf>
    <xf numFmtId="0" fontId="40" fillId="55" borderId="39" xfId="0" applyFont="1" applyFill="1" applyBorder="1" applyAlignment="1">
      <alignment horizontal="center"/>
    </xf>
    <xf numFmtId="0" fontId="40" fillId="55" borderId="40" xfId="0" applyFont="1" applyFill="1" applyBorder="1" applyAlignment="1">
      <alignment horizontal="center"/>
    </xf>
    <xf numFmtId="0" fontId="40" fillId="45" borderId="49" xfId="0" applyFont="1" applyFill="1" applyBorder="1" applyAlignment="1">
      <alignment horizontal="center"/>
    </xf>
    <xf numFmtId="0" fontId="40" fillId="45" borderId="39" xfId="0" applyFont="1" applyFill="1" applyBorder="1" applyAlignment="1">
      <alignment horizontal="center"/>
    </xf>
    <xf numFmtId="0" fontId="40" fillId="45" borderId="40" xfId="0" applyFont="1" applyFill="1" applyBorder="1" applyAlignment="1">
      <alignment horizontal="center"/>
    </xf>
    <xf numFmtId="0" fontId="40" fillId="54" borderId="52" xfId="0" applyFont="1" applyFill="1" applyBorder="1" applyAlignment="1">
      <alignment horizontal="center"/>
    </xf>
    <xf numFmtId="0" fontId="40" fillId="54" borderId="4" xfId="0" applyFont="1" applyFill="1" applyBorder="1" applyAlignment="1">
      <alignment horizontal="center"/>
    </xf>
    <xf numFmtId="0" fontId="40" fillId="54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45" borderId="11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/>
    </xf>
    <xf numFmtId="0" fontId="33" fillId="8" borderId="13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4" fillId="4" borderId="1" xfId="26" applyFont="1" applyFill="1" applyBorder="1" applyAlignment="1">
      <alignment horizontal="center" vertical="center"/>
    </xf>
    <xf numFmtId="0" fontId="26" fillId="0" borderId="0" xfId="26" applyFont="1" applyFill="1" applyAlignment="1">
      <alignment horizontal="center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shrinkToFit="1"/>
    </xf>
    <xf numFmtId="0" fontId="4" fillId="55" borderId="1" xfId="26" applyFont="1" applyFill="1" applyBorder="1" applyAlignment="1">
      <alignment horizontal="center" vertical="center"/>
    </xf>
    <xf numFmtId="49" fontId="4" fillId="55" borderId="11" xfId="0" applyNumberFormat="1" applyFont="1" applyFill="1" applyBorder="1" applyAlignment="1">
      <alignment horizontal="center" shrinkToFit="1"/>
    </xf>
    <xf numFmtId="49" fontId="4" fillId="55" borderId="13" xfId="0" applyNumberFormat="1" applyFont="1" applyFill="1" applyBorder="1" applyAlignment="1">
      <alignment horizontal="center" shrinkToFit="1"/>
    </xf>
    <xf numFmtId="0" fontId="4" fillId="55" borderId="11" xfId="26" applyFont="1" applyFill="1" applyBorder="1" applyAlignment="1">
      <alignment horizontal="center" vertical="center"/>
    </xf>
    <xf numFmtId="0" fontId="4" fillId="55" borderId="13" xfId="26" applyFont="1" applyFill="1" applyBorder="1" applyAlignment="1">
      <alignment horizontal="center" vertical="center"/>
    </xf>
    <xf numFmtId="0" fontId="4" fillId="55" borderId="11" xfId="26" applyFont="1" applyFill="1" applyBorder="1" applyAlignment="1">
      <alignment horizontal="center" shrinkToFit="1"/>
    </xf>
    <xf numFmtId="0" fontId="4" fillId="55" borderId="13" xfId="26" applyFont="1" applyFill="1" applyBorder="1" applyAlignment="1">
      <alignment horizontal="center" shrinkToFit="1"/>
    </xf>
    <xf numFmtId="0" fontId="4" fillId="52" borderId="1" xfId="26" applyFont="1" applyFill="1" applyBorder="1" applyAlignment="1">
      <alignment horizontal="center" vertical="center"/>
    </xf>
    <xf numFmtId="0" fontId="26" fillId="0" borderId="0" xfId="26" applyFont="1" applyFill="1" applyBorder="1" applyAlignment="1">
      <alignment horizontal="center"/>
    </xf>
    <xf numFmtId="0" fontId="27" fillId="0" borderId="2" xfId="26" applyFont="1" applyFill="1" applyBorder="1" applyAlignment="1">
      <alignment horizontal="center" vertical="center"/>
    </xf>
    <xf numFmtId="0" fontId="27" fillId="0" borderId="14" xfId="26" applyFont="1" applyFill="1" applyBorder="1" applyAlignment="1">
      <alignment horizontal="center" vertical="center"/>
    </xf>
    <xf numFmtId="0" fontId="27" fillId="0" borderId="3" xfId="26" applyFont="1" applyFill="1" applyBorder="1" applyAlignment="1">
      <alignment horizontal="center" vertical="center"/>
    </xf>
    <xf numFmtId="0" fontId="36" fillId="45" borderId="1" xfId="0" applyFont="1" applyFill="1" applyBorder="1"/>
    <xf numFmtId="0" fontId="33" fillId="45" borderId="1" xfId="0" applyFont="1" applyFill="1" applyBorder="1"/>
    <xf numFmtId="0" fontId="37" fillId="45" borderId="1" xfId="0" applyFont="1" applyFill="1" applyBorder="1"/>
    <xf numFmtId="0" fontId="32" fillId="45" borderId="0" xfId="0" applyFont="1" applyFill="1"/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FFCCFF"/>
      <color rgb="FF0000FF"/>
      <color rgb="FFCCFFFF"/>
      <color rgb="FFFFFFCC"/>
      <color rgb="FFCCFFCC"/>
      <color rgb="FFFF99FF"/>
      <color rgb="FFCCECFF"/>
      <color rgb="FFFFFF99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56">
          <cell r="D56" t="str">
            <v>การจัดการการท่องเที่ยวและการโรงแรม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CD27-F41E-49BC-BF12-D8E8E9E3AE37}">
  <dimension ref="A1:AH53"/>
  <sheetViews>
    <sheetView view="pageBreakPreview" zoomScale="85" zoomScaleNormal="85" zoomScaleSheetLayoutView="85" workbookViewId="0">
      <pane ySplit="2" topLeftCell="A36" activePane="bottomLeft" state="frozen"/>
      <selection pane="bottomLeft" activeCell="AG49" sqref="AG49"/>
    </sheetView>
  </sheetViews>
  <sheetFormatPr defaultRowHeight="24" x14ac:dyDescent="0.55000000000000004"/>
  <cols>
    <col min="1" max="1" width="30" style="239" customWidth="1"/>
    <col min="2" max="2" width="5.85546875" style="251" bestFit="1" customWidth="1"/>
    <col min="3" max="3" width="5.140625" style="239" bestFit="1" customWidth="1"/>
    <col min="4" max="4" width="5.85546875" style="251" bestFit="1" customWidth="1"/>
    <col min="5" max="5" width="5.140625" style="239" bestFit="1" customWidth="1"/>
    <col min="6" max="6" width="5.85546875" style="251" bestFit="1" customWidth="1"/>
    <col min="7" max="7" width="6.42578125" style="239" bestFit="1" customWidth="1"/>
    <col min="8" max="8" width="5.85546875" style="251" bestFit="1" customWidth="1"/>
    <col min="9" max="9" width="6.42578125" style="239" bestFit="1" customWidth="1"/>
    <col min="10" max="10" width="5.85546875" style="251" bestFit="1" customWidth="1"/>
    <col min="11" max="11" width="5.140625" style="239" bestFit="1" customWidth="1"/>
    <col min="12" max="12" width="5.85546875" style="251" bestFit="1" customWidth="1"/>
    <col min="13" max="13" width="5.140625" style="239" bestFit="1" customWidth="1"/>
    <col min="14" max="14" width="5.85546875" style="251" bestFit="1" customWidth="1"/>
    <col min="15" max="15" width="5.140625" style="239" bestFit="1" customWidth="1"/>
    <col min="16" max="16" width="6.42578125" style="370" bestFit="1" customWidth="1"/>
    <col min="17" max="17" width="5.85546875" style="251" bestFit="1" customWidth="1"/>
    <col min="18" max="18" width="5.5703125" style="239" bestFit="1" customWidth="1"/>
    <col min="19" max="19" width="6.42578125" style="251" bestFit="1" customWidth="1"/>
    <col min="20" max="20" width="5.5703125" style="239" bestFit="1" customWidth="1"/>
    <col min="21" max="21" width="6.42578125" style="251" bestFit="1" customWidth="1"/>
    <col min="22" max="22" width="5.5703125" style="239" bestFit="1" customWidth="1"/>
    <col min="23" max="23" width="6.42578125" style="251" bestFit="1" customWidth="1"/>
    <col min="24" max="24" width="5.5703125" style="239" bestFit="1" customWidth="1"/>
    <col min="25" max="25" width="6.42578125" style="251" bestFit="1" customWidth="1"/>
    <col min="26" max="26" width="5.5703125" style="239" bestFit="1" customWidth="1"/>
    <col min="27" max="27" width="6.42578125" style="251" bestFit="1" customWidth="1"/>
    <col min="28" max="28" width="5.5703125" style="239" bestFit="1" customWidth="1"/>
    <col min="29" max="29" width="6.42578125" style="251" bestFit="1" customWidth="1"/>
    <col min="30" max="30" width="5.5703125" style="239" bestFit="1" customWidth="1"/>
    <col min="31" max="31" width="5.140625" style="406" bestFit="1" customWidth="1"/>
    <col min="32" max="32" width="5.140625" style="239" bestFit="1" customWidth="1"/>
    <col min="33" max="33" width="35.42578125" style="239" bestFit="1" customWidth="1"/>
    <col min="34" max="34" width="6.42578125" style="239" bestFit="1" customWidth="1"/>
    <col min="35" max="16384" width="9.140625" style="239"/>
  </cols>
  <sheetData>
    <row r="1" spans="1:34" x14ac:dyDescent="0.55000000000000004">
      <c r="A1" s="233"/>
      <c r="B1" s="238">
        <v>2567</v>
      </c>
      <c r="C1" s="233"/>
      <c r="D1" s="234">
        <v>2566</v>
      </c>
      <c r="E1" s="235"/>
      <c r="F1" s="234">
        <v>2565</v>
      </c>
      <c r="G1" s="235"/>
      <c r="H1" s="234">
        <v>2564</v>
      </c>
      <c r="I1" s="235"/>
      <c r="J1" s="234">
        <v>2563</v>
      </c>
      <c r="K1" s="235"/>
      <c r="L1" s="234">
        <v>2562</v>
      </c>
      <c r="M1" s="235"/>
      <c r="N1" s="234">
        <v>2561</v>
      </c>
      <c r="O1" s="235"/>
      <c r="P1" s="405"/>
      <c r="Q1" s="411">
        <v>2567</v>
      </c>
      <c r="R1" s="235"/>
      <c r="S1" s="236">
        <v>2566</v>
      </c>
      <c r="T1" s="237"/>
      <c r="U1" s="236">
        <v>2565</v>
      </c>
      <c r="V1" s="237"/>
      <c r="W1" s="236">
        <v>2564</v>
      </c>
      <c r="X1" s="237"/>
      <c r="Y1" s="236">
        <v>2563</v>
      </c>
      <c r="Z1" s="237"/>
      <c r="AA1" s="236">
        <v>2562</v>
      </c>
      <c r="AB1" s="237"/>
      <c r="AC1" s="236">
        <v>2561</v>
      </c>
      <c r="AD1" s="237"/>
    </row>
    <row r="2" spans="1:34" x14ac:dyDescent="0.55000000000000004">
      <c r="A2" s="233"/>
      <c r="B2" s="240" t="s">
        <v>8</v>
      </c>
      <c r="C2" s="233" t="s">
        <v>9</v>
      </c>
      <c r="D2" s="240" t="s">
        <v>8</v>
      </c>
      <c r="E2" s="233" t="s">
        <v>9</v>
      </c>
      <c r="F2" s="240" t="s">
        <v>8</v>
      </c>
      <c r="G2" s="233" t="s">
        <v>9</v>
      </c>
      <c r="H2" s="240" t="s">
        <v>8</v>
      </c>
      <c r="I2" s="233" t="s">
        <v>9</v>
      </c>
      <c r="J2" s="240" t="s">
        <v>8</v>
      </c>
      <c r="K2" s="233" t="s">
        <v>9</v>
      </c>
      <c r="L2" s="240" t="s">
        <v>8</v>
      </c>
      <c r="M2" s="233" t="s">
        <v>9</v>
      </c>
      <c r="N2" s="240" t="s">
        <v>8</v>
      </c>
      <c r="O2" s="233" t="s">
        <v>9</v>
      </c>
      <c r="Q2" s="241" t="s">
        <v>8</v>
      </c>
      <c r="R2" s="242" t="s">
        <v>9</v>
      </c>
      <c r="S2" s="241" t="s">
        <v>8</v>
      </c>
      <c r="T2" s="242" t="s">
        <v>9</v>
      </c>
      <c r="U2" s="241" t="s">
        <v>8</v>
      </c>
      <c r="V2" s="242" t="s">
        <v>9</v>
      </c>
      <c r="W2" s="241" t="s">
        <v>8</v>
      </c>
      <c r="X2" s="242" t="s">
        <v>9</v>
      </c>
      <c r="Y2" s="241" t="s">
        <v>8</v>
      </c>
      <c r="Z2" s="242" t="s">
        <v>9</v>
      </c>
      <c r="AA2" s="241" t="s">
        <v>8</v>
      </c>
      <c r="AB2" s="242" t="s">
        <v>9</v>
      </c>
      <c r="AC2" s="241" t="s">
        <v>8</v>
      </c>
      <c r="AD2" s="242" t="s">
        <v>9</v>
      </c>
    </row>
    <row r="3" spans="1:34" x14ac:dyDescent="0.55000000000000004">
      <c r="A3" s="243" t="s">
        <v>13</v>
      </c>
      <c r="B3" s="244">
        <v>27</v>
      </c>
      <c r="C3" s="243">
        <v>7</v>
      </c>
      <c r="D3" s="244">
        <v>38</v>
      </c>
      <c r="E3" s="243">
        <v>5</v>
      </c>
      <c r="F3" s="244">
        <v>13</v>
      </c>
      <c r="G3" s="243">
        <v>3</v>
      </c>
      <c r="H3" s="244">
        <v>12</v>
      </c>
      <c r="I3" s="243">
        <v>2</v>
      </c>
      <c r="J3" s="244">
        <v>3</v>
      </c>
      <c r="K3" s="243">
        <v>0</v>
      </c>
      <c r="L3" s="244">
        <v>4</v>
      </c>
      <c r="M3" s="243">
        <v>0</v>
      </c>
      <c r="N3" s="244">
        <v>5</v>
      </c>
      <c r="O3" s="243">
        <v>0</v>
      </c>
      <c r="P3" s="403">
        <f>SUM(B3:O3)</f>
        <v>119</v>
      </c>
      <c r="Q3" s="244">
        <v>0</v>
      </c>
      <c r="R3" s="243">
        <v>0</v>
      </c>
      <c r="S3" s="245">
        <v>0</v>
      </c>
      <c r="T3" s="246">
        <v>0</v>
      </c>
      <c r="U3" s="245">
        <v>0</v>
      </c>
      <c r="V3" s="246">
        <v>0</v>
      </c>
      <c r="W3" s="245">
        <v>0</v>
      </c>
      <c r="X3" s="246">
        <v>0</v>
      </c>
      <c r="Y3" s="245">
        <v>0</v>
      </c>
      <c r="Z3" s="246">
        <v>0</v>
      </c>
      <c r="AA3" s="245">
        <v>0</v>
      </c>
      <c r="AB3" s="246">
        <v>0</v>
      </c>
      <c r="AC3" s="245">
        <v>0</v>
      </c>
      <c r="AD3" s="246">
        <v>0</v>
      </c>
      <c r="AE3" s="404">
        <f>SUM(Q3:AD3)</f>
        <v>0</v>
      </c>
      <c r="AG3" s="239" t="s">
        <v>13</v>
      </c>
      <c r="AH3" s="239">
        <f>SUM(AE3,P3)</f>
        <v>119</v>
      </c>
    </row>
    <row r="4" spans="1:34" x14ac:dyDescent="0.55000000000000004">
      <c r="A4" s="243" t="s">
        <v>128</v>
      </c>
      <c r="B4" s="244">
        <v>10</v>
      </c>
      <c r="C4" s="243">
        <v>3</v>
      </c>
      <c r="D4" s="244">
        <v>12</v>
      </c>
      <c r="E4" s="243">
        <v>1</v>
      </c>
      <c r="F4" s="244">
        <v>9</v>
      </c>
      <c r="G4" s="243">
        <v>1</v>
      </c>
      <c r="H4" s="244">
        <v>31</v>
      </c>
      <c r="I4" s="243">
        <v>5</v>
      </c>
      <c r="J4" s="244">
        <v>21</v>
      </c>
      <c r="K4" s="243">
        <v>2</v>
      </c>
      <c r="L4" s="244">
        <v>2</v>
      </c>
      <c r="M4" s="243">
        <v>0</v>
      </c>
      <c r="N4" s="244">
        <v>0</v>
      </c>
      <c r="O4" s="243">
        <v>0</v>
      </c>
      <c r="P4" s="403">
        <f t="shared" ref="P4:P52" si="0">SUM(B4:O4)</f>
        <v>97</v>
      </c>
      <c r="Q4" s="244">
        <v>0</v>
      </c>
      <c r="R4" s="243">
        <v>0</v>
      </c>
      <c r="S4" s="245">
        <v>4</v>
      </c>
      <c r="T4" s="246">
        <v>0</v>
      </c>
      <c r="U4" s="245">
        <v>5</v>
      </c>
      <c r="V4" s="246">
        <v>0</v>
      </c>
      <c r="W4" s="245">
        <v>7</v>
      </c>
      <c r="X4" s="246">
        <v>3</v>
      </c>
      <c r="Y4" s="245">
        <v>0</v>
      </c>
      <c r="Z4" s="246">
        <v>0</v>
      </c>
      <c r="AA4" s="245">
        <v>0</v>
      </c>
      <c r="AB4" s="246">
        <v>0</v>
      </c>
      <c r="AC4" s="245">
        <v>0</v>
      </c>
      <c r="AD4" s="246">
        <v>0</v>
      </c>
      <c r="AE4" s="404">
        <f t="shared" ref="AE4:AE52" si="1">SUM(Q4:AD4)</f>
        <v>19</v>
      </c>
      <c r="AG4" s="239" t="s">
        <v>128</v>
      </c>
      <c r="AH4" s="239">
        <f t="shared" ref="AH4:AH51" si="2">SUM(AE4,P4)</f>
        <v>116</v>
      </c>
    </row>
    <row r="5" spans="1:34" x14ac:dyDescent="0.55000000000000004">
      <c r="A5" s="243" t="s">
        <v>131</v>
      </c>
      <c r="B5" s="244">
        <v>4</v>
      </c>
      <c r="C5" s="243">
        <v>1</v>
      </c>
      <c r="D5" s="244">
        <v>11</v>
      </c>
      <c r="E5" s="243">
        <v>2</v>
      </c>
      <c r="F5" s="244">
        <v>15</v>
      </c>
      <c r="G5" s="243">
        <v>3</v>
      </c>
      <c r="H5" s="244">
        <v>13</v>
      </c>
      <c r="I5" s="243">
        <v>2</v>
      </c>
      <c r="J5" s="244">
        <v>5</v>
      </c>
      <c r="K5" s="243">
        <v>2</v>
      </c>
      <c r="L5" s="244">
        <v>3</v>
      </c>
      <c r="M5" s="243">
        <v>1</v>
      </c>
      <c r="N5" s="244">
        <v>1</v>
      </c>
      <c r="O5" s="243">
        <v>0</v>
      </c>
      <c r="P5" s="403">
        <f t="shared" si="0"/>
        <v>63</v>
      </c>
      <c r="Q5" s="244">
        <v>0</v>
      </c>
      <c r="R5" s="243">
        <v>0</v>
      </c>
      <c r="S5" s="245">
        <v>0</v>
      </c>
      <c r="T5" s="246">
        <v>0</v>
      </c>
      <c r="U5" s="245">
        <v>0</v>
      </c>
      <c r="V5" s="246">
        <v>0</v>
      </c>
      <c r="W5" s="245">
        <v>0</v>
      </c>
      <c r="X5" s="246">
        <v>0</v>
      </c>
      <c r="Y5" s="245">
        <v>0</v>
      </c>
      <c r="Z5" s="246">
        <v>0</v>
      </c>
      <c r="AA5" s="245">
        <v>0</v>
      </c>
      <c r="AB5" s="246">
        <v>0</v>
      </c>
      <c r="AC5" s="245">
        <v>0</v>
      </c>
      <c r="AD5" s="246">
        <v>0</v>
      </c>
      <c r="AE5" s="404">
        <f t="shared" si="1"/>
        <v>0</v>
      </c>
      <c r="AG5" s="239" t="s">
        <v>131</v>
      </c>
      <c r="AH5" s="239">
        <f t="shared" si="2"/>
        <v>63</v>
      </c>
    </row>
    <row r="6" spans="1:34" x14ac:dyDescent="0.55000000000000004">
      <c r="A6" s="243" t="s">
        <v>16</v>
      </c>
      <c r="B6" s="244">
        <v>3</v>
      </c>
      <c r="C6" s="243">
        <v>33</v>
      </c>
      <c r="D6" s="244">
        <v>2</v>
      </c>
      <c r="E6" s="243">
        <v>49</v>
      </c>
      <c r="F6" s="244">
        <v>4</v>
      </c>
      <c r="G6" s="243">
        <v>61</v>
      </c>
      <c r="H6" s="244">
        <v>5</v>
      </c>
      <c r="I6" s="243">
        <v>59</v>
      </c>
      <c r="J6" s="244">
        <v>3</v>
      </c>
      <c r="K6" s="243">
        <v>7</v>
      </c>
      <c r="L6" s="244">
        <v>1</v>
      </c>
      <c r="M6" s="243">
        <v>8</v>
      </c>
      <c r="N6" s="244">
        <v>0</v>
      </c>
      <c r="O6" s="243">
        <v>2</v>
      </c>
      <c r="P6" s="403">
        <f t="shared" si="0"/>
        <v>237</v>
      </c>
      <c r="Q6" s="244">
        <v>0</v>
      </c>
      <c r="R6" s="243">
        <v>0</v>
      </c>
      <c r="S6" s="245">
        <v>0</v>
      </c>
      <c r="T6" s="246">
        <v>0</v>
      </c>
      <c r="U6" s="245">
        <v>0</v>
      </c>
      <c r="V6" s="246">
        <v>0</v>
      </c>
      <c r="W6" s="245">
        <v>0</v>
      </c>
      <c r="X6" s="246">
        <v>0</v>
      </c>
      <c r="Y6" s="245">
        <v>0</v>
      </c>
      <c r="Z6" s="246">
        <v>0</v>
      </c>
      <c r="AA6" s="245">
        <v>0</v>
      </c>
      <c r="AB6" s="246">
        <v>0</v>
      </c>
      <c r="AC6" s="245">
        <v>0</v>
      </c>
      <c r="AD6" s="246">
        <v>0</v>
      </c>
      <c r="AE6" s="404">
        <f t="shared" si="1"/>
        <v>0</v>
      </c>
      <c r="AG6" s="239" t="s">
        <v>16</v>
      </c>
      <c r="AH6" s="239">
        <f t="shared" si="2"/>
        <v>237</v>
      </c>
    </row>
    <row r="7" spans="1:34" x14ac:dyDescent="0.55000000000000004">
      <c r="A7" s="243" t="s">
        <v>17</v>
      </c>
      <c r="B7" s="244">
        <v>55</v>
      </c>
      <c r="C7" s="243">
        <v>11</v>
      </c>
      <c r="D7" s="244">
        <v>76</v>
      </c>
      <c r="E7" s="243">
        <v>10</v>
      </c>
      <c r="F7" s="244">
        <v>67</v>
      </c>
      <c r="G7" s="243">
        <v>17</v>
      </c>
      <c r="H7" s="244">
        <v>97</v>
      </c>
      <c r="I7" s="243">
        <v>28</v>
      </c>
      <c r="J7" s="244">
        <v>30</v>
      </c>
      <c r="K7" s="243">
        <v>2</v>
      </c>
      <c r="L7" s="244">
        <v>27</v>
      </c>
      <c r="M7" s="243">
        <v>4</v>
      </c>
      <c r="N7" s="244">
        <v>14</v>
      </c>
      <c r="O7" s="243">
        <v>3</v>
      </c>
      <c r="P7" s="403">
        <f t="shared" si="0"/>
        <v>441</v>
      </c>
      <c r="Q7" s="244">
        <v>0</v>
      </c>
      <c r="R7" s="243">
        <v>0</v>
      </c>
      <c r="S7" s="245">
        <v>0</v>
      </c>
      <c r="T7" s="246">
        <v>0</v>
      </c>
      <c r="U7" s="245">
        <v>0</v>
      </c>
      <c r="V7" s="246">
        <v>0</v>
      </c>
      <c r="W7" s="245">
        <v>0</v>
      </c>
      <c r="X7" s="246">
        <v>0</v>
      </c>
      <c r="Y7" s="245">
        <v>0</v>
      </c>
      <c r="Z7" s="246">
        <v>0</v>
      </c>
      <c r="AA7" s="245">
        <v>0</v>
      </c>
      <c r="AB7" s="246">
        <v>0</v>
      </c>
      <c r="AC7" s="245">
        <v>0</v>
      </c>
      <c r="AD7" s="246">
        <v>0</v>
      </c>
      <c r="AE7" s="404">
        <f t="shared" si="1"/>
        <v>0</v>
      </c>
      <c r="AG7" s="239" t="s">
        <v>17</v>
      </c>
      <c r="AH7" s="239">
        <f t="shared" si="2"/>
        <v>441</v>
      </c>
    </row>
    <row r="8" spans="1:34" x14ac:dyDescent="0.55000000000000004">
      <c r="A8" s="243" t="s">
        <v>18</v>
      </c>
      <c r="B8" s="244">
        <v>0</v>
      </c>
      <c r="C8" s="243">
        <v>0</v>
      </c>
      <c r="D8" s="244">
        <v>0</v>
      </c>
      <c r="E8" s="243">
        <v>0</v>
      </c>
      <c r="F8" s="244">
        <v>2</v>
      </c>
      <c r="G8" s="243">
        <v>2</v>
      </c>
      <c r="H8" s="244">
        <v>7</v>
      </c>
      <c r="I8" s="243">
        <v>7</v>
      </c>
      <c r="J8" s="244">
        <v>0</v>
      </c>
      <c r="K8" s="243">
        <v>1</v>
      </c>
      <c r="L8" s="244">
        <v>0</v>
      </c>
      <c r="M8" s="243">
        <v>2</v>
      </c>
      <c r="N8" s="244">
        <v>0</v>
      </c>
      <c r="O8" s="243">
        <v>0</v>
      </c>
      <c r="P8" s="403">
        <f t="shared" si="0"/>
        <v>21</v>
      </c>
      <c r="Q8" s="244">
        <v>0</v>
      </c>
      <c r="R8" s="243">
        <v>0</v>
      </c>
      <c r="S8" s="245">
        <v>0</v>
      </c>
      <c r="T8" s="246">
        <v>0</v>
      </c>
      <c r="U8" s="245">
        <v>0</v>
      </c>
      <c r="V8" s="246">
        <v>0</v>
      </c>
      <c r="W8" s="245">
        <v>0</v>
      </c>
      <c r="X8" s="246">
        <v>0</v>
      </c>
      <c r="Y8" s="245">
        <v>0</v>
      </c>
      <c r="Z8" s="246">
        <v>0</v>
      </c>
      <c r="AA8" s="245">
        <v>0</v>
      </c>
      <c r="AB8" s="246">
        <v>0</v>
      </c>
      <c r="AC8" s="245">
        <v>0</v>
      </c>
      <c r="AD8" s="246">
        <v>0</v>
      </c>
      <c r="AE8" s="404">
        <f t="shared" si="1"/>
        <v>0</v>
      </c>
      <c r="AG8" s="239" t="s">
        <v>18</v>
      </c>
      <c r="AH8" s="239">
        <f t="shared" si="2"/>
        <v>21</v>
      </c>
    </row>
    <row r="9" spans="1:34" x14ac:dyDescent="0.55000000000000004">
      <c r="A9" s="243" t="s">
        <v>19</v>
      </c>
      <c r="B9" s="244">
        <v>5</v>
      </c>
      <c r="C9" s="243">
        <v>6</v>
      </c>
      <c r="D9" s="244">
        <v>5</v>
      </c>
      <c r="E9" s="243">
        <v>9</v>
      </c>
      <c r="F9" s="244">
        <v>6</v>
      </c>
      <c r="G9" s="243">
        <v>9</v>
      </c>
      <c r="H9" s="244">
        <v>5</v>
      </c>
      <c r="I9" s="243">
        <v>20</v>
      </c>
      <c r="J9" s="244">
        <v>5</v>
      </c>
      <c r="K9" s="243">
        <v>14</v>
      </c>
      <c r="L9" s="244">
        <v>2</v>
      </c>
      <c r="M9" s="243">
        <v>4</v>
      </c>
      <c r="N9" s="244">
        <v>3</v>
      </c>
      <c r="O9" s="243">
        <v>2</v>
      </c>
      <c r="P9" s="403">
        <f t="shared" si="0"/>
        <v>95</v>
      </c>
      <c r="Q9" s="244">
        <v>0</v>
      </c>
      <c r="R9" s="243">
        <v>0</v>
      </c>
      <c r="S9" s="245">
        <v>0</v>
      </c>
      <c r="T9" s="246">
        <v>0</v>
      </c>
      <c r="U9" s="245">
        <v>0</v>
      </c>
      <c r="V9" s="246">
        <v>0</v>
      </c>
      <c r="W9" s="245">
        <v>0</v>
      </c>
      <c r="X9" s="246">
        <v>0</v>
      </c>
      <c r="Y9" s="245">
        <v>0</v>
      </c>
      <c r="Z9" s="246">
        <v>0</v>
      </c>
      <c r="AA9" s="245">
        <v>0</v>
      </c>
      <c r="AB9" s="246">
        <v>0</v>
      </c>
      <c r="AC9" s="245">
        <v>0</v>
      </c>
      <c r="AD9" s="246">
        <v>0</v>
      </c>
      <c r="AE9" s="404">
        <f t="shared" si="1"/>
        <v>0</v>
      </c>
      <c r="AG9" s="239" t="s">
        <v>19</v>
      </c>
      <c r="AH9" s="239">
        <f t="shared" si="2"/>
        <v>95</v>
      </c>
    </row>
    <row r="10" spans="1:34" x14ac:dyDescent="0.55000000000000004">
      <c r="A10" s="243" t="s">
        <v>130</v>
      </c>
      <c r="B10" s="244">
        <v>4</v>
      </c>
      <c r="C10" s="243">
        <v>7</v>
      </c>
      <c r="D10" s="244">
        <v>2</v>
      </c>
      <c r="E10" s="243">
        <v>6</v>
      </c>
      <c r="F10" s="244">
        <v>0</v>
      </c>
      <c r="G10" s="243">
        <v>0</v>
      </c>
      <c r="H10" s="244">
        <v>1</v>
      </c>
      <c r="I10" s="243">
        <v>7</v>
      </c>
      <c r="J10" s="244">
        <v>0</v>
      </c>
      <c r="K10" s="243">
        <v>0</v>
      </c>
      <c r="L10" s="244">
        <v>0</v>
      </c>
      <c r="M10" s="243">
        <v>3</v>
      </c>
      <c r="N10" s="244">
        <v>0</v>
      </c>
      <c r="O10" s="243">
        <v>3</v>
      </c>
      <c r="P10" s="403">
        <f t="shared" si="0"/>
        <v>33</v>
      </c>
      <c r="Q10" s="244">
        <v>0</v>
      </c>
      <c r="R10" s="243">
        <v>0</v>
      </c>
      <c r="S10" s="245">
        <v>0</v>
      </c>
      <c r="T10" s="246">
        <v>0</v>
      </c>
      <c r="U10" s="245">
        <v>0</v>
      </c>
      <c r="V10" s="246">
        <v>0</v>
      </c>
      <c r="W10" s="245">
        <v>0</v>
      </c>
      <c r="X10" s="246">
        <v>0</v>
      </c>
      <c r="Y10" s="245">
        <v>0</v>
      </c>
      <c r="Z10" s="246">
        <v>0</v>
      </c>
      <c r="AA10" s="245">
        <v>0</v>
      </c>
      <c r="AB10" s="246">
        <v>0</v>
      </c>
      <c r="AC10" s="245">
        <v>0</v>
      </c>
      <c r="AD10" s="246">
        <v>0</v>
      </c>
      <c r="AE10" s="404">
        <f t="shared" si="1"/>
        <v>0</v>
      </c>
      <c r="AG10" s="239" t="s">
        <v>130</v>
      </c>
      <c r="AH10" s="239">
        <f t="shared" si="2"/>
        <v>33</v>
      </c>
    </row>
    <row r="11" spans="1:34" x14ac:dyDescent="0.55000000000000004">
      <c r="A11" s="243" t="s">
        <v>92</v>
      </c>
      <c r="B11" s="244">
        <v>11</v>
      </c>
      <c r="C11" s="243">
        <v>7</v>
      </c>
      <c r="D11" s="244">
        <v>9</v>
      </c>
      <c r="E11" s="243">
        <v>7</v>
      </c>
      <c r="F11" s="244">
        <v>4</v>
      </c>
      <c r="G11" s="243">
        <v>4</v>
      </c>
      <c r="H11" s="244">
        <v>12</v>
      </c>
      <c r="I11" s="243">
        <v>11</v>
      </c>
      <c r="J11" s="244">
        <v>1</v>
      </c>
      <c r="K11" s="243">
        <v>1</v>
      </c>
      <c r="L11" s="244">
        <v>1</v>
      </c>
      <c r="M11" s="243">
        <v>1</v>
      </c>
      <c r="N11" s="244">
        <v>3</v>
      </c>
      <c r="O11" s="243">
        <v>0</v>
      </c>
      <c r="P11" s="403">
        <f t="shared" si="0"/>
        <v>72</v>
      </c>
      <c r="Q11" s="244">
        <v>0</v>
      </c>
      <c r="R11" s="243">
        <v>0</v>
      </c>
      <c r="S11" s="245">
        <v>0</v>
      </c>
      <c r="T11" s="246">
        <v>0</v>
      </c>
      <c r="U11" s="245">
        <v>0</v>
      </c>
      <c r="V11" s="246">
        <v>0</v>
      </c>
      <c r="W11" s="245">
        <v>0</v>
      </c>
      <c r="X11" s="246">
        <v>0</v>
      </c>
      <c r="Y11" s="245">
        <v>0</v>
      </c>
      <c r="Z11" s="246">
        <v>0</v>
      </c>
      <c r="AA11" s="245">
        <v>0</v>
      </c>
      <c r="AB11" s="246">
        <v>0</v>
      </c>
      <c r="AC11" s="245">
        <v>0</v>
      </c>
      <c r="AD11" s="246">
        <v>0</v>
      </c>
      <c r="AE11" s="404">
        <f t="shared" si="1"/>
        <v>0</v>
      </c>
      <c r="AG11" s="239" t="s">
        <v>92</v>
      </c>
      <c r="AH11" s="239">
        <f t="shared" si="2"/>
        <v>72</v>
      </c>
    </row>
    <row r="12" spans="1:34" x14ac:dyDescent="0.55000000000000004">
      <c r="A12" s="243" t="s">
        <v>94</v>
      </c>
      <c r="B12" s="244">
        <v>7</v>
      </c>
      <c r="C12" s="243">
        <v>2</v>
      </c>
      <c r="D12" s="244">
        <v>4</v>
      </c>
      <c r="E12" s="243">
        <v>5</v>
      </c>
      <c r="F12" s="244">
        <v>8</v>
      </c>
      <c r="G12" s="243">
        <v>2</v>
      </c>
      <c r="H12" s="244">
        <v>6</v>
      </c>
      <c r="I12" s="243">
        <v>0</v>
      </c>
      <c r="J12" s="244">
        <v>7</v>
      </c>
      <c r="K12" s="243">
        <v>1</v>
      </c>
      <c r="L12" s="244">
        <v>0</v>
      </c>
      <c r="M12" s="243">
        <v>2</v>
      </c>
      <c r="N12" s="244">
        <v>2</v>
      </c>
      <c r="O12" s="243">
        <v>0</v>
      </c>
      <c r="P12" s="403">
        <f t="shared" si="0"/>
        <v>46</v>
      </c>
      <c r="Q12" s="244">
        <v>0</v>
      </c>
      <c r="R12" s="243">
        <v>0</v>
      </c>
      <c r="S12" s="245">
        <v>0</v>
      </c>
      <c r="T12" s="246">
        <v>0</v>
      </c>
      <c r="U12" s="245">
        <v>0</v>
      </c>
      <c r="V12" s="246">
        <v>0</v>
      </c>
      <c r="W12" s="245">
        <v>0</v>
      </c>
      <c r="X12" s="246">
        <v>0</v>
      </c>
      <c r="Y12" s="245">
        <v>0</v>
      </c>
      <c r="Z12" s="246">
        <v>0</v>
      </c>
      <c r="AA12" s="245">
        <v>0</v>
      </c>
      <c r="AB12" s="246">
        <v>0</v>
      </c>
      <c r="AC12" s="245">
        <v>0</v>
      </c>
      <c r="AD12" s="246">
        <v>0</v>
      </c>
      <c r="AE12" s="404">
        <f t="shared" si="1"/>
        <v>0</v>
      </c>
      <c r="AG12" s="239" t="s">
        <v>94</v>
      </c>
      <c r="AH12" s="239">
        <f t="shared" si="2"/>
        <v>46</v>
      </c>
    </row>
    <row r="13" spans="1:34" x14ac:dyDescent="0.55000000000000004">
      <c r="A13" s="243" t="s">
        <v>132</v>
      </c>
      <c r="B13" s="244">
        <v>3</v>
      </c>
      <c r="C13" s="243">
        <v>0</v>
      </c>
      <c r="D13" s="244">
        <v>5</v>
      </c>
      <c r="E13" s="243">
        <v>3</v>
      </c>
      <c r="F13" s="244">
        <v>2</v>
      </c>
      <c r="G13" s="243">
        <v>0</v>
      </c>
      <c r="H13" s="244">
        <v>5</v>
      </c>
      <c r="I13" s="243">
        <v>1</v>
      </c>
      <c r="J13" s="244">
        <v>2</v>
      </c>
      <c r="K13" s="243">
        <v>4</v>
      </c>
      <c r="L13" s="244">
        <v>2</v>
      </c>
      <c r="M13" s="243">
        <v>0</v>
      </c>
      <c r="N13" s="244">
        <v>1</v>
      </c>
      <c r="O13" s="243">
        <v>1</v>
      </c>
      <c r="P13" s="403">
        <f t="shared" si="0"/>
        <v>29</v>
      </c>
      <c r="Q13" s="244">
        <v>0</v>
      </c>
      <c r="R13" s="243">
        <v>0</v>
      </c>
      <c r="S13" s="245">
        <v>0</v>
      </c>
      <c r="T13" s="246">
        <v>0</v>
      </c>
      <c r="U13" s="245">
        <v>0</v>
      </c>
      <c r="V13" s="246">
        <v>0</v>
      </c>
      <c r="W13" s="245">
        <v>0</v>
      </c>
      <c r="X13" s="246">
        <v>0</v>
      </c>
      <c r="Y13" s="245">
        <v>0</v>
      </c>
      <c r="Z13" s="246">
        <v>0</v>
      </c>
      <c r="AA13" s="245">
        <v>0</v>
      </c>
      <c r="AB13" s="246">
        <v>0</v>
      </c>
      <c r="AC13" s="245">
        <v>0</v>
      </c>
      <c r="AD13" s="246">
        <v>0</v>
      </c>
      <c r="AE13" s="404">
        <f t="shared" si="1"/>
        <v>0</v>
      </c>
      <c r="AG13" s="239" t="s">
        <v>132</v>
      </c>
      <c r="AH13" s="239">
        <f t="shared" si="2"/>
        <v>29</v>
      </c>
    </row>
    <row r="14" spans="1:34" x14ac:dyDescent="0.55000000000000004">
      <c r="A14" s="243" t="s">
        <v>129</v>
      </c>
      <c r="B14" s="244">
        <v>19</v>
      </c>
      <c r="C14" s="243">
        <v>4</v>
      </c>
      <c r="D14" s="244">
        <v>11</v>
      </c>
      <c r="E14" s="243">
        <v>12</v>
      </c>
      <c r="F14" s="244">
        <v>9</v>
      </c>
      <c r="G14" s="243">
        <v>10</v>
      </c>
      <c r="H14" s="244">
        <v>19</v>
      </c>
      <c r="I14" s="243">
        <v>5</v>
      </c>
      <c r="J14" s="244">
        <v>8</v>
      </c>
      <c r="K14" s="243">
        <v>2</v>
      </c>
      <c r="L14" s="244">
        <v>9</v>
      </c>
      <c r="M14" s="243">
        <v>2</v>
      </c>
      <c r="N14" s="244">
        <v>6</v>
      </c>
      <c r="O14" s="243">
        <v>0</v>
      </c>
      <c r="P14" s="403">
        <f t="shared" si="0"/>
        <v>116</v>
      </c>
      <c r="Q14" s="244">
        <v>12</v>
      </c>
      <c r="R14" s="243">
        <v>1</v>
      </c>
      <c r="S14" s="245">
        <v>7</v>
      </c>
      <c r="T14" s="246">
        <v>1</v>
      </c>
      <c r="U14" s="245">
        <v>10</v>
      </c>
      <c r="V14" s="246">
        <v>3</v>
      </c>
      <c r="W14" s="245">
        <v>11</v>
      </c>
      <c r="X14" s="246">
        <v>1</v>
      </c>
      <c r="Y14" s="245">
        <v>0</v>
      </c>
      <c r="Z14" s="246">
        <v>0</v>
      </c>
      <c r="AA14" s="245">
        <v>0</v>
      </c>
      <c r="AB14" s="246">
        <v>0</v>
      </c>
      <c r="AC14" s="245">
        <v>3</v>
      </c>
      <c r="AD14" s="246">
        <v>0</v>
      </c>
      <c r="AE14" s="404">
        <f t="shared" si="1"/>
        <v>49</v>
      </c>
      <c r="AG14" s="239" t="s">
        <v>129</v>
      </c>
      <c r="AH14" s="239">
        <f t="shared" si="2"/>
        <v>165</v>
      </c>
    </row>
    <row r="15" spans="1:34" x14ac:dyDescent="0.55000000000000004">
      <c r="A15" s="243" t="s">
        <v>116</v>
      </c>
      <c r="B15" s="244">
        <v>7</v>
      </c>
      <c r="C15" s="243">
        <v>32</v>
      </c>
      <c r="D15" s="244">
        <v>2</v>
      </c>
      <c r="E15" s="243">
        <v>32</v>
      </c>
      <c r="F15" s="244">
        <v>5</v>
      </c>
      <c r="G15" s="243">
        <v>35</v>
      </c>
      <c r="H15" s="244">
        <v>2</v>
      </c>
      <c r="I15" s="243">
        <v>43</v>
      </c>
      <c r="J15" s="244">
        <v>0</v>
      </c>
      <c r="K15" s="243">
        <v>0</v>
      </c>
      <c r="L15" s="244">
        <v>0</v>
      </c>
      <c r="M15" s="243">
        <v>0</v>
      </c>
      <c r="N15" s="244">
        <v>0</v>
      </c>
      <c r="O15" s="243">
        <v>0</v>
      </c>
      <c r="P15" s="403">
        <f t="shared" si="0"/>
        <v>158</v>
      </c>
      <c r="Q15" s="244">
        <v>0</v>
      </c>
      <c r="R15" s="243">
        <v>0</v>
      </c>
      <c r="S15" s="245">
        <v>0</v>
      </c>
      <c r="T15" s="246">
        <v>0</v>
      </c>
      <c r="U15" s="245">
        <v>0</v>
      </c>
      <c r="V15" s="246">
        <v>0</v>
      </c>
      <c r="W15" s="245">
        <v>0</v>
      </c>
      <c r="X15" s="246">
        <v>0</v>
      </c>
      <c r="Y15" s="245">
        <v>0</v>
      </c>
      <c r="Z15" s="246">
        <v>0</v>
      </c>
      <c r="AA15" s="245">
        <v>0</v>
      </c>
      <c r="AB15" s="246">
        <v>0</v>
      </c>
      <c r="AC15" s="245">
        <v>0</v>
      </c>
      <c r="AD15" s="246">
        <v>0</v>
      </c>
      <c r="AE15" s="404">
        <f t="shared" si="1"/>
        <v>0</v>
      </c>
      <c r="AF15" s="239">
        <f>SUM(AE3:AE15)</f>
        <v>68</v>
      </c>
      <c r="AG15" s="239" t="s">
        <v>116</v>
      </c>
      <c r="AH15" s="239">
        <f t="shared" si="2"/>
        <v>158</v>
      </c>
    </row>
    <row r="16" spans="1:34" x14ac:dyDescent="0.55000000000000004">
      <c r="A16" s="247" t="s">
        <v>24</v>
      </c>
      <c r="B16" s="248">
        <v>2</v>
      </c>
      <c r="C16" s="247">
        <v>57</v>
      </c>
      <c r="D16" s="248">
        <v>2</v>
      </c>
      <c r="E16" s="247">
        <v>58</v>
      </c>
      <c r="F16" s="248">
        <v>0</v>
      </c>
      <c r="G16" s="247">
        <v>60</v>
      </c>
      <c r="H16" s="248">
        <v>0</v>
      </c>
      <c r="I16" s="247">
        <v>56</v>
      </c>
      <c r="J16" s="248">
        <v>1</v>
      </c>
      <c r="K16" s="247">
        <v>75</v>
      </c>
      <c r="L16" s="248">
        <v>1</v>
      </c>
      <c r="M16" s="247">
        <v>2</v>
      </c>
      <c r="N16" s="248">
        <v>0</v>
      </c>
      <c r="O16" s="247">
        <v>4</v>
      </c>
      <c r="P16" s="403">
        <f t="shared" si="0"/>
        <v>318</v>
      </c>
      <c r="Q16" s="248">
        <v>0</v>
      </c>
      <c r="R16" s="247">
        <v>0</v>
      </c>
      <c r="S16" s="249">
        <v>0</v>
      </c>
      <c r="T16" s="250">
        <v>0</v>
      </c>
      <c r="U16" s="249">
        <v>0</v>
      </c>
      <c r="V16" s="250">
        <v>0</v>
      </c>
      <c r="W16" s="249">
        <v>0</v>
      </c>
      <c r="X16" s="250">
        <v>0</v>
      </c>
      <c r="Y16" s="249">
        <v>0</v>
      </c>
      <c r="Z16" s="250">
        <v>0</v>
      </c>
      <c r="AA16" s="249">
        <v>0</v>
      </c>
      <c r="AB16" s="250">
        <v>0</v>
      </c>
      <c r="AC16" s="249">
        <v>0</v>
      </c>
      <c r="AD16" s="250">
        <v>0</v>
      </c>
      <c r="AE16" s="404">
        <f t="shared" si="1"/>
        <v>0</v>
      </c>
      <c r="AG16" s="239" t="s">
        <v>24</v>
      </c>
      <c r="AH16" s="239">
        <f t="shared" si="2"/>
        <v>318</v>
      </c>
    </row>
    <row r="17" spans="1:34" x14ac:dyDescent="0.55000000000000004">
      <c r="A17" s="247" t="s">
        <v>25</v>
      </c>
      <c r="B17" s="248">
        <v>16</v>
      </c>
      <c r="C17" s="247">
        <v>42</v>
      </c>
      <c r="D17" s="248">
        <v>23</v>
      </c>
      <c r="E17" s="247">
        <v>38</v>
      </c>
      <c r="F17" s="248">
        <v>14</v>
      </c>
      <c r="G17" s="247">
        <v>43</v>
      </c>
      <c r="H17" s="248">
        <v>19</v>
      </c>
      <c r="I17" s="247">
        <v>38</v>
      </c>
      <c r="J17" s="248">
        <v>18</v>
      </c>
      <c r="K17" s="247">
        <v>39</v>
      </c>
      <c r="L17" s="248">
        <v>3</v>
      </c>
      <c r="M17" s="247">
        <v>3</v>
      </c>
      <c r="N17" s="248">
        <v>1</v>
      </c>
      <c r="O17" s="247">
        <v>1</v>
      </c>
      <c r="P17" s="403">
        <f t="shared" si="0"/>
        <v>298</v>
      </c>
      <c r="Q17" s="248">
        <v>0</v>
      </c>
      <c r="R17" s="247">
        <v>0</v>
      </c>
      <c r="S17" s="249">
        <v>0</v>
      </c>
      <c r="T17" s="250">
        <v>0</v>
      </c>
      <c r="U17" s="249">
        <v>0</v>
      </c>
      <c r="V17" s="250">
        <v>0</v>
      </c>
      <c r="W17" s="249">
        <v>0</v>
      </c>
      <c r="X17" s="250">
        <v>0</v>
      </c>
      <c r="Y17" s="249">
        <v>0</v>
      </c>
      <c r="Z17" s="250">
        <v>0</v>
      </c>
      <c r="AA17" s="249">
        <v>0</v>
      </c>
      <c r="AB17" s="250">
        <v>0</v>
      </c>
      <c r="AC17" s="249">
        <v>0</v>
      </c>
      <c r="AD17" s="250">
        <v>0</v>
      </c>
      <c r="AE17" s="404">
        <f t="shared" si="1"/>
        <v>0</v>
      </c>
      <c r="AG17" s="239" t="s">
        <v>25</v>
      </c>
      <c r="AH17" s="239">
        <f t="shared" si="2"/>
        <v>298</v>
      </c>
    </row>
    <row r="18" spans="1:34" x14ac:dyDescent="0.55000000000000004">
      <c r="A18" s="247" t="s">
        <v>26</v>
      </c>
      <c r="B18" s="248">
        <v>25</v>
      </c>
      <c r="C18" s="247">
        <v>35</v>
      </c>
      <c r="D18" s="248">
        <v>26</v>
      </c>
      <c r="E18" s="247">
        <v>33</v>
      </c>
      <c r="F18" s="248">
        <v>20</v>
      </c>
      <c r="G18" s="247">
        <v>33</v>
      </c>
      <c r="H18" s="248">
        <v>23</v>
      </c>
      <c r="I18" s="247">
        <v>37</v>
      </c>
      <c r="J18" s="248">
        <v>21</v>
      </c>
      <c r="K18" s="247">
        <v>26</v>
      </c>
      <c r="L18" s="248">
        <v>2</v>
      </c>
      <c r="M18" s="247">
        <v>4</v>
      </c>
      <c r="N18" s="248">
        <v>3</v>
      </c>
      <c r="O18" s="247">
        <v>0</v>
      </c>
      <c r="P18" s="403">
        <f t="shared" si="0"/>
        <v>288</v>
      </c>
      <c r="Q18" s="248">
        <v>0</v>
      </c>
      <c r="R18" s="247">
        <v>0</v>
      </c>
      <c r="S18" s="249">
        <v>0</v>
      </c>
      <c r="T18" s="250">
        <v>0</v>
      </c>
      <c r="U18" s="249">
        <v>0</v>
      </c>
      <c r="V18" s="250">
        <v>0</v>
      </c>
      <c r="W18" s="249">
        <v>0</v>
      </c>
      <c r="X18" s="250">
        <v>0</v>
      </c>
      <c r="Y18" s="249">
        <v>0</v>
      </c>
      <c r="Z18" s="250">
        <v>0</v>
      </c>
      <c r="AA18" s="249">
        <v>0</v>
      </c>
      <c r="AB18" s="250">
        <v>0</v>
      </c>
      <c r="AC18" s="249">
        <v>0</v>
      </c>
      <c r="AD18" s="250">
        <v>0</v>
      </c>
      <c r="AE18" s="404">
        <f t="shared" si="1"/>
        <v>0</v>
      </c>
      <c r="AG18" s="239" t="s">
        <v>26</v>
      </c>
      <c r="AH18" s="239">
        <f t="shared" si="2"/>
        <v>288</v>
      </c>
    </row>
    <row r="19" spans="1:34" x14ac:dyDescent="0.55000000000000004">
      <c r="A19" s="247" t="s">
        <v>27</v>
      </c>
      <c r="B19" s="248">
        <v>14</v>
      </c>
      <c r="C19" s="247">
        <v>46</v>
      </c>
      <c r="D19" s="248">
        <v>23</v>
      </c>
      <c r="E19" s="247">
        <v>36</v>
      </c>
      <c r="F19" s="248">
        <v>18</v>
      </c>
      <c r="G19" s="247">
        <v>38</v>
      </c>
      <c r="H19" s="248">
        <v>16</v>
      </c>
      <c r="I19" s="247">
        <v>41</v>
      </c>
      <c r="J19" s="248">
        <v>16</v>
      </c>
      <c r="K19" s="247">
        <v>51</v>
      </c>
      <c r="L19" s="248">
        <v>1</v>
      </c>
      <c r="M19" s="247">
        <v>3</v>
      </c>
      <c r="N19" s="248">
        <v>1</v>
      </c>
      <c r="O19" s="247">
        <v>4</v>
      </c>
      <c r="P19" s="403">
        <f t="shared" si="0"/>
        <v>308</v>
      </c>
      <c r="Q19" s="248">
        <v>0</v>
      </c>
      <c r="R19" s="247">
        <v>0</v>
      </c>
      <c r="S19" s="249">
        <v>0</v>
      </c>
      <c r="T19" s="250">
        <v>0</v>
      </c>
      <c r="U19" s="249">
        <v>0</v>
      </c>
      <c r="V19" s="250">
        <v>0</v>
      </c>
      <c r="W19" s="249">
        <v>0</v>
      </c>
      <c r="X19" s="250">
        <v>0</v>
      </c>
      <c r="Y19" s="249">
        <v>0</v>
      </c>
      <c r="Z19" s="250">
        <v>0</v>
      </c>
      <c r="AA19" s="249">
        <v>0</v>
      </c>
      <c r="AB19" s="250">
        <v>0</v>
      </c>
      <c r="AC19" s="249">
        <v>0</v>
      </c>
      <c r="AD19" s="250">
        <v>0</v>
      </c>
      <c r="AE19" s="404">
        <f t="shared" si="1"/>
        <v>0</v>
      </c>
      <c r="AG19" s="239" t="s">
        <v>27</v>
      </c>
      <c r="AH19" s="239">
        <f t="shared" si="2"/>
        <v>308</v>
      </c>
    </row>
    <row r="20" spans="1:34" x14ac:dyDescent="0.55000000000000004">
      <c r="A20" s="247" t="s">
        <v>28</v>
      </c>
      <c r="B20" s="248">
        <v>9</v>
      </c>
      <c r="C20" s="247">
        <v>51</v>
      </c>
      <c r="D20" s="248">
        <v>14</v>
      </c>
      <c r="E20" s="247">
        <v>43</v>
      </c>
      <c r="F20" s="248">
        <v>5</v>
      </c>
      <c r="G20" s="247">
        <v>54</v>
      </c>
      <c r="H20" s="248">
        <v>6</v>
      </c>
      <c r="I20" s="247">
        <v>52</v>
      </c>
      <c r="J20" s="248">
        <v>9</v>
      </c>
      <c r="K20" s="247">
        <v>62</v>
      </c>
      <c r="L20" s="248">
        <v>0</v>
      </c>
      <c r="M20" s="247">
        <v>1</v>
      </c>
      <c r="N20" s="248">
        <v>0</v>
      </c>
      <c r="O20" s="247">
        <v>2</v>
      </c>
      <c r="P20" s="403">
        <f t="shared" si="0"/>
        <v>308</v>
      </c>
      <c r="Q20" s="248">
        <v>0</v>
      </c>
      <c r="R20" s="247">
        <v>0</v>
      </c>
      <c r="S20" s="249">
        <v>0</v>
      </c>
      <c r="T20" s="250">
        <v>0</v>
      </c>
      <c r="U20" s="249">
        <v>0</v>
      </c>
      <c r="V20" s="250">
        <v>0</v>
      </c>
      <c r="W20" s="249">
        <v>0</v>
      </c>
      <c r="X20" s="250">
        <v>0</v>
      </c>
      <c r="Y20" s="249">
        <v>0</v>
      </c>
      <c r="Z20" s="250">
        <v>0</v>
      </c>
      <c r="AA20" s="249">
        <v>0</v>
      </c>
      <c r="AB20" s="250">
        <v>0</v>
      </c>
      <c r="AC20" s="249">
        <v>0</v>
      </c>
      <c r="AD20" s="250">
        <v>0</v>
      </c>
      <c r="AE20" s="404">
        <f t="shared" si="1"/>
        <v>0</v>
      </c>
      <c r="AG20" s="239" t="s">
        <v>28</v>
      </c>
      <c r="AH20" s="239">
        <f t="shared" si="2"/>
        <v>308</v>
      </c>
    </row>
    <row r="21" spans="1:34" x14ac:dyDescent="0.55000000000000004">
      <c r="A21" s="247" t="s">
        <v>29</v>
      </c>
      <c r="B21" s="248">
        <v>16</v>
      </c>
      <c r="C21" s="247">
        <v>42</v>
      </c>
      <c r="D21" s="248">
        <v>25</v>
      </c>
      <c r="E21" s="247">
        <v>34</v>
      </c>
      <c r="F21" s="248">
        <v>14</v>
      </c>
      <c r="G21" s="247">
        <v>42</v>
      </c>
      <c r="H21" s="248">
        <v>16</v>
      </c>
      <c r="I21" s="247">
        <v>39</v>
      </c>
      <c r="J21" s="248">
        <v>16</v>
      </c>
      <c r="K21" s="247">
        <v>47</v>
      </c>
      <c r="L21" s="248">
        <v>3</v>
      </c>
      <c r="M21" s="247">
        <v>2</v>
      </c>
      <c r="N21" s="248">
        <v>1</v>
      </c>
      <c r="O21" s="247">
        <v>6</v>
      </c>
      <c r="P21" s="403">
        <f t="shared" si="0"/>
        <v>303</v>
      </c>
      <c r="Q21" s="248">
        <v>0</v>
      </c>
      <c r="R21" s="247">
        <v>0</v>
      </c>
      <c r="S21" s="249">
        <v>0</v>
      </c>
      <c r="T21" s="250">
        <v>0</v>
      </c>
      <c r="U21" s="249">
        <v>0</v>
      </c>
      <c r="V21" s="250">
        <v>0</v>
      </c>
      <c r="W21" s="249">
        <v>0</v>
      </c>
      <c r="X21" s="250">
        <v>0</v>
      </c>
      <c r="Y21" s="249">
        <v>0</v>
      </c>
      <c r="Z21" s="250">
        <v>0</v>
      </c>
      <c r="AA21" s="249">
        <v>0</v>
      </c>
      <c r="AB21" s="250">
        <v>0</v>
      </c>
      <c r="AC21" s="249">
        <v>0</v>
      </c>
      <c r="AD21" s="250">
        <v>0</v>
      </c>
      <c r="AE21" s="404">
        <f t="shared" si="1"/>
        <v>0</v>
      </c>
      <c r="AG21" s="239" t="s">
        <v>29</v>
      </c>
      <c r="AH21" s="239">
        <f t="shared" si="2"/>
        <v>303</v>
      </c>
    </row>
    <row r="22" spans="1:34" x14ac:dyDescent="0.55000000000000004">
      <c r="A22" s="247" t="s">
        <v>30</v>
      </c>
      <c r="B22" s="248">
        <v>7</v>
      </c>
      <c r="C22" s="247">
        <v>53</v>
      </c>
      <c r="D22" s="248">
        <v>8</v>
      </c>
      <c r="E22" s="247">
        <v>52</v>
      </c>
      <c r="F22" s="248">
        <v>3</v>
      </c>
      <c r="G22" s="247">
        <v>56</v>
      </c>
      <c r="H22" s="248">
        <v>4</v>
      </c>
      <c r="I22" s="247">
        <v>56</v>
      </c>
      <c r="J22" s="248">
        <v>1</v>
      </c>
      <c r="K22" s="247">
        <v>69</v>
      </c>
      <c r="L22" s="248">
        <v>0</v>
      </c>
      <c r="M22" s="247">
        <v>2</v>
      </c>
      <c r="N22" s="248">
        <v>0</v>
      </c>
      <c r="O22" s="247">
        <v>2</v>
      </c>
      <c r="P22" s="403">
        <f t="shared" si="0"/>
        <v>313</v>
      </c>
      <c r="Q22" s="248">
        <v>0</v>
      </c>
      <c r="R22" s="247">
        <v>0</v>
      </c>
      <c r="S22" s="249">
        <v>0</v>
      </c>
      <c r="T22" s="250">
        <v>0</v>
      </c>
      <c r="U22" s="249">
        <v>0</v>
      </c>
      <c r="V22" s="250">
        <v>0</v>
      </c>
      <c r="W22" s="249">
        <v>0</v>
      </c>
      <c r="X22" s="250">
        <v>0</v>
      </c>
      <c r="Y22" s="249">
        <v>0</v>
      </c>
      <c r="Z22" s="250">
        <v>0</v>
      </c>
      <c r="AA22" s="249">
        <v>0</v>
      </c>
      <c r="AB22" s="250">
        <v>0</v>
      </c>
      <c r="AC22" s="249">
        <v>0</v>
      </c>
      <c r="AD22" s="250">
        <v>0</v>
      </c>
      <c r="AE22" s="404">
        <f t="shared" si="1"/>
        <v>0</v>
      </c>
      <c r="AG22" s="239" t="s">
        <v>30</v>
      </c>
      <c r="AH22" s="239">
        <f t="shared" si="2"/>
        <v>313</v>
      </c>
    </row>
    <row r="23" spans="1:34" x14ac:dyDescent="0.55000000000000004">
      <c r="A23" s="247" t="s">
        <v>31</v>
      </c>
      <c r="B23" s="248">
        <v>8</v>
      </c>
      <c r="C23" s="247">
        <v>52</v>
      </c>
      <c r="D23" s="248">
        <v>10</v>
      </c>
      <c r="E23" s="247">
        <v>49</v>
      </c>
      <c r="F23" s="248">
        <v>7</v>
      </c>
      <c r="G23" s="247">
        <v>48</v>
      </c>
      <c r="H23" s="248">
        <v>9</v>
      </c>
      <c r="I23" s="247">
        <v>46</v>
      </c>
      <c r="J23" s="248">
        <v>13</v>
      </c>
      <c r="K23" s="247">
        <v>47</v>
      </c>
      <c r="L23" s="248">
        <v>1</v>
      </c>
      <c r="M23" s="247">
        <v>6</v>
      </c>
      <c r="N23" s="248">
        <v>0</v>
      </c>
      <c r="O23" s="247">
        <v>1</v>
      </c>
      <c r="P23" s="403">
        <f t="shared" si="0"/>
        <v>297</v>
      </c>
      <c r="Q23" s="248">
        <v>0</v>
      </c>
      <c r="R23" s="247">
        <v>0</v>
      </c>
      <c r="S23" s="249">
        <v>0</v>
      </c>
      <c r="T23" s="250">
        <v>0</v>
      </c>
      <c r="U23" s="249">
        <v>0</v>
      </c>
      <c r="V23" s="250">
        <v>0</v>
      </c>
      <c r="W23" s="249">
        <v>0</v>
      </c>
      <c r="X23" s="250">
        <v>0</v>
      </c>
      <c r="Y23" s="249">
        <v>0</v>
      </c>
      <c r="Z23" s="250">
        <v>0</v>
      </c>
      <c r="AA23" s="249">
        <v>0</v>
      </c>
      <c r="AB23" s="250">
        <v>0</v>
      </c>
      <c r="AC23" s="249">
        <v>0</v>
      </c>
      <c r="AD23" s="250">
        <v>0</v>
      </c>
      <c r="AE23" s="404">
        <f t="shared" si="1"/>
        <v>0</v>
      </c>
      <c r="AG23" s="239" t="s">
        <v>142</v>
      </c>
      <c r="AH23" s="239">
        <f t="shared" si="2"/>
        <v>297</v>
      </c>
    </row>
    <row r="24" spans="1:34" x14ac:dyDescent="0.55000000000000004">
      <c r="A24" s="247" t="s">
        <v>32</v>
      </c>
      <c r="B24" s="248">
        <v>35</v>
      </c>
      <c r="C24" s="247">
        <v>23</v>
      </c>
      <c r="D24" s="248">
        <v>44</v>
      </c>
      <c r="E24" s="247">
        <v>15</v>
      </c>
      <c r="F24" s="248">
        <v>33</v>
      </c>
      <c r="G24" s="247">
        <v>25</v>
      </c>
      <c r="H24" s="248">
        <v>36</v>
      </c>
      <c r="I24" s="247">
        <v>23</v>
      </c>
      <c r="J24" s="248">
        <v>42</v>
      </c>
      <c r="K24" s="247">
        <v>37</v>
      </c>
      <c r="L24" s="248">
        <v>16</v>
      </c>
      <c r="M24" s="247">
        <v>4</v>
      </c>
      <c r="N24" s="248">
        <v>8</v>
      </c>
      <c r="O24" s="247">
        <v>1</v>
      </c>
      <c r="P24" s="403">
        <f t="shared" si="0"/>
        <v>342</v>
      </c>
      <c r="Q24" s="248">
        <v>0</v>
      </c>
      <c r="R24" s="247">
        <v>0</v>
      </c>
      <c r="S24" s="249">
        <v>0</v>
      </c>
      <c r="T24" s="250">
        <v>0</v>
      </c>
      <c r="U24" s="249">
        <v>0</v>
      </c>
      <c r="V24" s="250">
        <v>0</v>
      </c>
      <c r="W24" s="249">
        <v>0</v>
      </c>
      <c r="X24" s="250">
        <v>0</v>
      </c>
      <c r="Y24" s="249">
        <v>0</v>
      </c>
      <c r="Z24" s="250">
        <v>0</v>
      </c>
      <c r="AA24" s="249">
        <v>0</v>
      </c>
      <c r="AB24" s="250">
        <v>0</v>
      </c>
      <c r="AC24" s="249">
        <v>0</v>
      </c>
      <c r="AD24" s="250">
        <v>0</v>
      </c>
      <c r="AE24" s="404">
        <f t="shared" si="1"/>
        <v>0</v>
      </c>
      <c r="AG24" s="239" t="s">
        <v>32</v>
      </c>
      <c r="AH24" s="239">
        <f t="shared" si="2"/>
        <v>342</v>
      </c>
    </row>
    <row r="25" spans="1:34" x14ac:dyDescent="0.55000000000000004">
      <c r="A25" s="247" t="s">
        <v>33</v>
      </c>
      <c r="B25" s="248">
        <v>39</v>
      </c>
      <c r="C25" s="247">
        <v>8</v>
      </c>
      <c r="D25" s="248">
        <v>19</v>
      </c>
      <c r="E25" s="247">
        <v>5</v>
      </c>
      <c r="F25" s="248">
        <v>31</v>
      </c>
      <c r="G25" s="247">
        <v>12</v>
      </c>
      <c r="H25" s="248">
        <v>46</v>
      </c>
      <c r="I25" s="247">
        <v>9</v>
      </c>
      <c r="J25" s="248">
        <v>37</v>
      </c>
      <c r="K25" s="247">
        <v>7</v>
      </c>
      <c r="L25" s="248">
        <v>14</v>
      </c>
      <c r="M25" s="247">
        <v>1</v>
      </c>
      <c r="N25" s="248">
        <v>6</v>
      </c>
      <c r="O25" s="247">
        <v>1</v>
      </c>
      <c r="P25" s="403">
        <f t="shared" si="0"/>
        <v>235</v>
      </c>
      <c r="Q25" s="248">
        <v>0</v>
      </c>
      <c r="R25" s="247">
        <v>0</v>
      </c>
      <c r="S25" s="249">
        <v>0</v>
      </c>
      <c r="T25" s="250">
        <v>0</v>
      </c>
      <c r="U25" s="249">
        <v>0</v>
      </c>
      <c r="V25" s="250">
        <v>0</v>
      </c>
      <c r="W25" s="249">
        <v>0</v>
      </c>
      <c r="X25" s="250">
        <v>0</v>
      </c>
      <c r="Y25" s="249">
        <v>0</v>
      </c>
      <c r="Z25" s="250">
        <v>0</v>
      </c>
      <c r="AA25" s="249">
        <v>0</v>
      </c>
      <c r="AB25" s="250">
        <v>0</v>
      </c>
      <c r="AC25" s="249">
        <v>0</v>
      </c>
      <c r="AD25" s="250">
        <v>0</v>
      </c>
      <c r="AE25" s="404">
        <f t="shared" si="1"/>
        <v>0</v>
      </c>
      <c r="AG25" s="239" t="s">
        <v>33</v>
      </c>
      <c r="AH25" s="239">
        <f t="shared" si="2"/>
        <v>235</v>
      </c>
    </row>
    <row r="26" spans="1:34" x14ac:dyDescent="0.55000000000000004">
      <c r="A26" s="247" t="s">
        <v>89</v>
      </c>
      <c r="B26" s="248">
        <v>2</v>
      </c>
      <c r="C26" s="247">
        <v>27</v>
      </c>
      <c r="D26" s="248">
        <v>0</v>
      </c>
      <c r="E26" s="247">
        <v>35</v>
      </c>
      <c r="F26" s="248">
        <v>2</v>
      </c>
      <c r="G26" s="247">
        <v>34</v>
      </c>
      <c r="H26" s="248">
        <v>1</v>
      </c>
      <c r="I26" s="247">
        <v>51</v>
      </c>
      <c r="J26" s="248">
        <v>2</v>
      </c>
      <c r="K26" s="247">
        <v>35</v>
      </c>
      <c r="L26" s="248">
        <v>2</v>
      </c>
      <c r="M26" s="247">
        <v>8</v>
      </c>
      <c r="N26" s="248">
        <v>1</v>
      </c>
      <c r="O26" s="247">
        <v>3</v>
      </c>
      <c r="P26" s="403">
        <f t="shared" si="0"/>
        <v>203</v>
      </c>
      <c r="Q26" s="248">
        <v>0</v>
      </c>
      <c r="R26" s="247">
        <v>0</v>
      </c>
      <c r="S26" s="249">
        <v>0</v>
      </c>
      <c r="T26" s="250">
        <v>0</v>
      </c>
      <c r="U26" s="249">
        <v>0</v>
      </c>
      <c r="V26" s="250">
        <v>0</v>
      </c>
      <c r="W26" s="249">
        <v>0</v>
      </c>
      <c r="X26" s="250">
        <v>0</v>
      </c>
      <c r="Y26" s="249">
        <v>0</v>
      </c>
      <c r="Z26" s="250">
        <v>0</v>
      </c>
      <c r="AA26" s="249">
        <v>0</v>
      </c>
      <c r="AB26" s="250">
        <v>0</v>
      </c>
      <c r="AC26" s="249">
        <v>0</v>
      </c>
      <c r="AD26" s="250">
        <v>0</v>
      </c>
      <c r="AE26" s="404">
        <f t="shared" si="1"/>
        <v>0</v>
      </c>
      <c r="AG26" s="239" t="s">
        <v>89</v>
      </c>
      <c r="AH26" s="239">
        <f t="shared" si="2"/>
        <v>203</v>
      </c>
    </row>
    <row r="27" spans="1:34" x14ac:dyDescent="0.55000000000000004">
      <c r="A27" s="247" t="s">
        <v>123</v>
      </c>
      <c r="B27" s="248">
        <v>13</v>
      </c>
      <c r="C27" s="247">
        <v>20</v>
      </c>
      <c r="D27" s="248">
        <v>22</v>
      </c>
      <c r="E27" s="247">
        <v>26</v>
      </c>
      <c r="F27" s="248">
        <v>0</v>
      </c>
      <c r="G27" s="247">
        <v>0</v>
      </c>
      <c r="H27" s="248">
        <v>0</v>
      </c>
      <c r="I27" s="247">
        <v>0</v>
      </c>
      <c r="J27" s="248">
        <v>0</v>
      </c>
      <c r="K27" s="247">
        <v>0</v>
      </c>
      <c r="L27" s="248">
        <v>0</v>
      </c>
      <c r="M27" s="247">
        <v>0</v>
      </c>
      <c r="N27" s="248">
        <v>0</v>
      </c>
      <c r="O27" s="247">
        <v>0</v>
      </c>
      <c r="P27" s="403">
        <f t="shared" si="0"/>
        <v>81</v>
      </c>
      <c r="Q27" s="248">
        <v>0</v>
      </c>
      <c r="R27" s="247">
        <v>0</v>
      </c>
      <c r="S27" s="249">
        <v>0</v>
      </c>
      <c r="T27" s="250">
        <v>0</v>
      </c>
      <c r="U27" s="249">
        <v>0</v>
      </c>
      <c r="V27" s="250">
        <v>0</v>
      </c>
      <c r="W27" s="249">
        <v>0</v>
      </c>
      <c r="X27" s="250">
        <v>0</v>
      </c>
      <c r="Y27" s="249">
        <v>0</v>
      </c>
      <c r="Z27" s="250">
        <v>0</v>
      </c>
      <c r="AA27" s="249">
        <v>0</v>
      </c>
      <c r="AB27" s="250">
        <v>0</v>
      </c>
      <c r="AC27" s="249">
        <v>0</v>
      </c>
      <c r="AD27" s="250">
        <v>0</v>
      </c>
      <c r="AE27" s="404">
        <f t="shared" si="1"/>
        <v>0</v>
      </c>
      <c r="AG27" s="239" t="s">
        <v>143</v>
      </c>
      <c r="AH27" s="239">
        <f t="shared" si="2"/>
        <v>81</v>
      </c>
    </row>
    <row r="28" spans="1:34" s="251" customFormat="1" x14ac:dyDescent="0.55000000000000004">
      <c r="A28" s="248" t="s">
        <v>124</v>
      </c>
      <c r="B28" s="248">
        <v>0</v>
      </c>
      <c r="C28" s="248">
        <v>0</v>
      </c>
      <c r="D28" s="248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403">
        <f t="shared" si="0"/>
        <v>0</v>
      </c>
      <c r="Q28" s="248">
        <v>0</v>
      </c>
      <c r="R28" s="248">
        <v>0</v>
      </c>
      <c r="S28" s="249">
        <v>0</v>
      </c>
      <c r="T28" s="250">
        <v>0</v>
      </c>
      <c r="U28" s="249">
        <v>6</v>
      </c>
      <c r="V28" s="250">
        <v>6</v>
      </c>
      <c r="W28" s="249">
        <v>0</v>
      </c>
      <c r="X28" s="250">
        <v>0</v>
      </c>
      <c r="Y28" s="249">
        <v>0</v>
      </c>
      <c r="Z28" s="250">
        <v>0</v>
      </c>
      <c r="AA28" s="249">
        <v>0</v>
      </c>
      <c r="AB28" s="250">
        <v>0</v>
      </c>
      <c r="AC28" s="249">
        <v>0</v>
      </c>
      <c r="AD28" s="250">
        <v>0</v>
      </c>
      <c r="AE28" s="404">
        <f t="shared" si="1"/>
        <v>12</v>
      </c>
      <c r="AG28" s="251" t="s">
        <v>124</v>
      </c>
      <c r="AH28" s="239">
        <f t="shared" si="2"/>
        <v>12</v>
      </c>
    </row>
    <row r="29" spans="1:34" s="251" customFormat="1" x14ac:dyDescent="0.55000000000000004">
      <c r="A29" s="251" t="s">
        <v>144</v>
      </c>
      <c r="B29" s="248">
        <v>0</v>
      </c>
      <c r="C29" s="248">
        <v>0</v>
      </c>
      <c r="D29" s="248">
        <v>0</v>
      </c>
      <c r="E29" s="248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403">
        <f t="shared" si="0"/>
        <v>0</v>
      </c>
      <c r="Q29" s="248">
        <v>25</v>
      </c>
      <c r="R29" s="248">
        <v>26</v>
      </c>
      <c r="S29" s="249">
        <v>24</v>
      </c>
      <c r="T29" s="250">
        <v>26</v>
      </c>
      <c r="U29" s="249">
        <v>28</v>
      </c>
      <c r="V29" s="250">
        <v>22</v>
      </c>
      <c r="W29" s="249">
        <v>12</v>
      </c>
      <c r="X29" s="250">
        <v>13</v>
      </c>
      <c r="Y29" s="249">
        <v>6</v>
      </c>
      <c r="Z29" s="250">
        <v>1</v>
      </c>
      <c r="AA29" s="249">
        <v>1</v>
      </c>
      <c r="AB29" s="250">
        <v>1</v>
      </c>
      <c r="AC29" s="249">
        <v>0</v>
      </c>
      <c r="AD29" s="250">
        <v>1</v>
      </c>
      <c r="AE29" s="404">
        <f t="shared" si="1"/>
        <v>186</v>
      </c>
      <c r="AG29" s="251" t="s">
        <v>144</v>
      </c>
      <c r="AH29" s="239">
        <f t="shared" si="2"/>
        <v>186</v>
      </c>
    </row>
    <row r="30" spans="1:34" s="251" customFormat="1" x14ac:dyDescent="0.55000000000000004">
      <c r="A30" s="251" t="s">
        <v>145</v>
      </c>
      <c r="B30" s="248">
        <v>0</v>
      </c>
      <c r="C30" s="248">
        <v>0</v>
      </c>
      <c r="D30" s="248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403">
        <f t="shared" si="0"/>
        <v>0</v>
      </c>
      <c r="Q30" s="248">
        <v>3</v>
      </c>
      <c r="R30" s="248">
        <v>3</v>
      </c>
      <c r="S30" s="249">
        <v>6</v>
      </c>
      <c r="T30" s="250">
        <v>8</v>
      </c>
      <c r="U30" s="249">
        <v>0</v>
      </c>
      <c r="V30" s="250">
        <v>0</v>
      </c>
      <c r="W30" s="249">
        <v>6</v>
      </c>
      <c r="X30" s="250">
        <v>7</v>
      </c>
      <c r="Y30" s="249">
        <v>0</v>
      </c>
      <c r="Z30" s="250">
        <v>0</v>
      </c>
      <c r="AA30" s="249">
        <v>0</v>
      </c>
      <c r="AB30" s="250">
        <v>0</v>
      </c>
      <c r="AC30" s="249">
        <v>0</v>
      </c>
      <c r="AD30" s="250">
        <v>0</v>
      </c>
      <c r="AE30" s="404">
        <f t="shared" si="1"/>
        <v>33</v>
      </c>
      <c r="AF30" s="251">
        <f>SUM(AE16:AE30)</f>
        <v>231</v>
      </c>
      <c r="AG30" s="251" t="s">
        <v>145</v>
      </c>
      <c r="AH30" s="239">
        <f t="shared" si="2"/>
        <v>33</v>
      </c>
    </row>
    <row r="31" spans="1:34" x14ac:dyDescent="0.55000000000000004">
      <c r="A31" s="252" t="s">
        <v>43</v>
      </c>
      <c r="B31" s="253">
        <v>12</v>
      </c>
      <c r="C31" s="252">
        <v>11</v>
      </c>
      <c r="D31" s="253">
        <v>6</v>
      </c>
      <c r="E31" s="252">
        <v>12</v>
      </c>
      <c r="F31" s="253">
        <v>7</v>
      </c>
      <c r="G31" s="252">
        <v>23</v>
      </c>
      <c r="H31" s="253">
        <v>5</v>
      </c>
      <c r="I31" s="252">
        <v>9</v>
      </c>
      <c r="J31" s="253">
        <v>2</v>
      </c>
      <c r="K31" s="252">
        <v>3</v>
      </c>
      <c r="L31" s="253">
        <v>4</v>
      </c>
      <c r="M31" s="252">
        <v>4</v>
      </c>
      <c r="N31" s="253">
        <v>9</v>
      </c>
      <c r="O31" s="252">
        <v>3</v>
      </c>
      <c r="P31" s="403">
        <f t="shared" si="0"/>
        <v>110</v>
      </c>
      <c r="Q31" s="253">
        <v>0</v>
      </c>
      <c r="R31" s="252">
        <v>0</v>
      </c>
      <c r="S31" s="254">
        <v>0</v>
      </c>
      <c r="T31" s="255">
        <v>1</v>
      </c>
      <c r="U31" s="254">
        <v>0</v>
      </c>
      <c r="V31" s="255">
        <v>0</v>
      </c>
      <c r="W31" s="254">
        <v>7</v>
      </c>
      <c r="X31" s="255">
        <v>3</v>
      </c>
      <c r="Y31" s="254">
        <v>0</v>
      </c>
      <c r="Z31" s="255">
        <v>3</v>
      </c>
      <c r="AA31" s="254">
        <v>0</v>
      </c>
      <c r="AB31" s="255">
        <v>0</v>
      </c>
      <c r="AC31" s="254">
        <v>2</v>
      </c>
      <c r="AD31" s="255">
        <v>2</v>
      </c>
      <c r="AE31" s="404">
        <f t="shared" si="1"/>
        <v>18</v>
      </c>
      <c r="AG31" s="239" t="s">
        <v>43</v>
      </c>
      <c r="AH31" s="239">
        <f t="shared" si="2"/>
        <v>128</v>
      </c>
    </row>
    <row r="32" spans="1:34" x14ac:dyDescent="0.55000000000000004">
      <c r="A32" s="252" t="s">
        <v>44</v>
      </c>
      <c r="B32" s="253">
        <v>6</v>
      </c>
      <c r="C32" s="252">
        <v>16</v>
      </c>
      <c r="D32" s="253">
        <v>1</v>
      </c>
      <c r="E32" s="252">
        <v>15</v>
      </c>
      <c r="F32" s="253">
        <v>4</v>
      </c>
      <c r="G32" s="252">
        <v>33</v>
      </c>
      <c r="H32" s="253">
        <v>6</v>
      </c>
      <c r="I32" s="252">
        <v>22</v>
      </c>
      <c r="J32" s="253">
        <v>1</v>
      </c>
      <c r="K32" s="252">
        <v>3</v>
      </c>
      <c r="L32" s="253">
        <v>0</v>
      </c>
      <c r="M32" s="252">
        <v>9</v>
      </c>
      <c r="N32" s="253">
        <v>0</v>
      </c>
      <c r="O32" s="252">
        <v>6</v>
      </c>
      <c r="P32" s="403">
        <f t="shared" si="0"/>
        <v>122</v>
      </c>
      <c r="Q32" s="253">
        <v>0</v>
      </c>
      <c r="R32" s="252">
        <v>0</v>
      </c>
      <c r="S32" s="254">
        <v>0</v>
      </c>
      <c r="T32" s="255">
        <v>0</v>
      </c>
      <c r="U32" s="254">
        <v>0</v>
      </c>
      <c r="V32" s="255">
        <v>0</v>
      </c>
      <c r="W32" s="254">
        <v>0</v>
      </c>
      <c r="X32" s="255">
        <v>0</v>
      </c>
      <c r="Y32" s="254">
        <v>0</v>
      </c>
      <c r="Z32" s="255">
        <v>0</v>
      </c>
      <c r="AA32" s="254">
        <v>0</v>
      </c>
      <c r="AB32" s="255">
        <v>0</v>
      </c>
      <c r="AC32" s="254">
        <v>0</v>
      </c>
      <c r="AD32" s="255">
        <v>0</v>
      </c>
      <c r="AE32" s="404">
        <f t="shared" si="1"/>
        <v>0</v>
      </c>
      <c r="AG32" s="239" t="s">
        <v>44</v>
      </c>
      <c r="AH32" s="239">
        <f t="shared" si="2"/>
        <v>122</v>
      </c>
    </row>
    <row r="33" spans="1:34" x14ac:dyDescent="0.55000000000000004">
      <c r="A33" s="252" t="s">
        <v>45</v>
      </c>
      <c r="B33" s="253">
        <v>6</v>
      </c>
      <c r="C33" s="252">
        <v>6</v>
      </c>
      <c r="D33" s="253">
        <v>8</v>
      </c>
      <c r="E33" s="252">
        <v>4</v>
      </c>
      <c r="F33" s="253">
        <v>8</v>
      </c>
      <c r="G33" s="252">
        <v>8</v>
      </c>
      <c r="H33" s="253">
        <v>7</v>
      </c>
      <c r="I33" s="252">
        <v>12</v>
      </c>
      <c r="J33" s="253">
        <v>4</v>
      </c>
      <c r="K33" s="252">
        <v>2</v>
      </c>
      <c r="L33" s="253">
        <v>1</v>
      </c>
      <c r="M33" s="252">
        <v>5</v>
      </c>
      <c r="N33" s="253">
        <v>0</v>
      </c>
      <c r="O33" s="252">
        <v>1</v>
      </c>
      <c r="P33" s="403">
        <f t="shared" si="0"/>
        <v>72</v>
      </c>
      <c r="Q33" s="253">
        <v>0</v>
      </c>
      <c r="R33" s="252">
        <v>0</v>
      </c>
      <c r="S33" s="254">
        <v>0</v>
      </c>
      <c r="T33" s="255">
        <v>0</v>
      </c>
      <c r="U33" s="254">
        <v>0</v>
      </c>
      <c r="V33" s="255">
        <v>0</v>
      </c>
      <c r="W33" s="254">
        <v>0</v>
      </c>
      <c r="X33" s="255">
        <v>0</v>
      </c>
      <c r="Y33" s="254">
        <v>0</v>
      </c>
      <c r="Z33" s="255">
        <v>0</v>
      </c>
      <c r="AA33" s="254">
        <v>0</v>
      </c>
      <c r="AB33" s="255">
        <v>0</v>
      </c>
      <c r="AC33" s="254">
        <v>0</v>
      </c>
      <c r="AD33" s="255">
        <v>0</v>
      </c>
      <c r="AE33" s="404">
        <f t="shared" si="1"/>
        <v>0</v>
      </c>
      <c r="AG33" s="239" t="s">
        <v>45</v>
      </c>
      <c r="AH33" s="239">
        <f t="shared" si="2"/>
        <v>72</v>
      </c>
    </row>
    <row r="34" spans="1:34" x14ac:dyDescent="0.55000000000000004">
      <c r="A34" s="252" t="s">
        <v>46</v>
      </c>
      <c r="B34" s="253">
        <v>13</v>
      </c>
      <c r="C34" s="252">
        <v>54</v>
      </c>
      <c r="D34" s="253">
        <v>10</v>
      </c>
      <c r="E34" s="252">
        <v>43</v>
      </c>
      <c r="F34" s="253">
        <v>20</v>
      </c>
      <c r="G34" s="252">
        <v>45</v>
      </c>
      <c r="H34" s="253">
        <v>22</v>
      </c>
      <c r="I34" s="252">
        <v>65</v>
      </c>
      <c r="J34" s="253">
        <v>3</v>
      </c>
      <c r="K34" s="252">
        <v>9</v>
      </c>
      <c r="L34" s="253">
        <v>3</v>
      </c>
      <c r="M34" s="252">
        <v>16</v>
      </c>
      <c r="N34" s="253">
        <v>2</v>
      </c>
      <c r="O34" s="252">
        <v>11</v>
      </c>
      <c r="P34" s="403">
        <f t="shared" si="0"/>
        <v>316</v>
      </c>
      <c r="Q34" s="253">
        <v>0</v>
      </c>
      <c r="R34" s="252">
        <v>0</v>
      </c>
      <c r="S34" s="254">
        <v>0</v>
      </c>
      <c r="T34" s="255">
        <v>0</v>
      </c>
      <c r="U34" s="254">
        <v>1</v>
      </c>
      <c r="V34" s="255">
        <v>0</v>
      </c>
      <c r="W34" s="254">
        <v>0</v>
      </c>
      <c r="X34" s="255">
        <v>1</v>
      </c>
      <c r="Y34" s="254">
        <v>0</v>
      </c>
      <c r="Z34" s="255">
        <v>0</v>
      </c>
      <c r="AA34" s="254">
        <v>0</v>
      </c>
      <c r="AB34" s="255">
        <v>0</v>
      </c>
      <c r="AC34" s="254">
        <v>1</v>
      </c>
      <c r="AD34" s="255">
        <v>3</v>
      </c>
      <c r="AE34" s="404">
        <f t="shared" si="1"/>
        <v>6</v>
      </c>
      <c r="AG34" s="239" t="s">
        <v>46</v>
      </c>
      <c r="AH34" s="239">
        <f t="shared" si="2"/>
        <v>322</v>
      </c>
    </row>
    <row r="35" spans="1:34" x14ac:dyDescent="0.55000000000000004">
      <c r="A35" s="252" t="s">
        <v>127</v>
      </c>
      <c r="B35" s="253">
        <v>0</v>
      </c>
      <c r="C35" s="252">
        <v>0</v>
      </c>
      <c r="D35" s="253">
        <v>0</v>
      </c>
      <c r="E35" s="252">
        <v>0</v>
      </c>
      <c r="F35" s="253">
        <v>0</v>
      </c>
      <c r="G35" s="252">
        <v>0</v>
      </c>
      <c r="H35" s="253">
        <v>0</v>
      </c>
      <c r="I35" s="252">
        <v>0</v>
      </c>
      <c r="J35" s="253">
        <v>0</v>
      </c>
      <c r="K35" s="252">
        <v>2</v>
      </c>
      <c r="L35" s="253">
        <v>1</v>
      </c>
      <c r="M35" s="252">
        <v>0</v>
      </c>
      <c r="N35" s="253">
        <v>0</v>
      </c>
      <c r="O35" s="252">
        <v>0</v>
      </c>
      <c r="P35" s="403">
        <f t="shared" si="0"/>
        <v>3</v>
      </c>
      <c r="Q35" s="253">
        <v>0</v>
      </c>
      <c r="R35" s="252">
        <v>0</v>
      </c>
      <c r="S35" s="254">
        <v>0</v>
      </c>
      <c r="T35" s="255">
        <v>0</v>
      </c>
      <c r="U35" s="254">
        <v>0</v>
      </c>
      <c r="V35" s="255">
        <v>0</v>
      </c>
      <c r="W35" s="254">
        <v>0</v>
      </c>
      <c r="X35" s="255">
        <v>0</v>
      </c>
      <c r="Y35" s="254">
        <v>0</v>
      </c>
      <c r="Z35" s="255">
        <v>0</v>
      </c>
      <c r="AA35" s="254">
        <v>0</v>
      </c>
      <c r="AB35" s="255">
        <v>0</v>
      </c>
      <c r="AC35" s="254">
        <v>0</v>
      </c>
      <c r="AD35" s="255">
        <v>0</v>
      </c>
      <c r="AE35" s="404">
        <f t="shared" si="1"/>
        <v>0</v>
      </c>
      <c r="AG35" s="239" t="s">
        <v>146</v>
      </c>
      <c r="AH35" s="239">
        <f t="shared" si="2"/>
        <v>3</v>
      </c>
    </row>
    <row r="36" spans="1:34" x14ac:dyDescent="0.55000000000000004">
      <c r="A36" s="252" t="s">
        <v>48</v>
      </c>
      <c r="B36" s="253">
        <v>13</v>
      </c>
      <c r="C36" s="252">
        <v>8</v>
      </c>
      <c r="D36" s="253">
        <v>5</v>
      </c>
      <c r="E36" s="252">
        <v>10</v>
      </c>
      <c r="F36" s="253">
        <v>3</v>
      </c>
      <c r="G36" s="252">
        <v>7</v>
      </c>
      <c r="H36" s="253">
        <v>12</v>
      </c>
      <c r="I36" s="252">
        <v>3</v>
      </c>
      <c r="J36" s="253">
        <v>1</v>
      </c>
      <c r="K36" s="252">
        <v>3</v>
      </c>
      <c r="L36" s="253">
        <v>2</v>
      </c>
      <c r="M36" s="252">
        <v>0</v>
      </c>
      <c r="N36" s="253">
        <v>5</v>
      </c>
      <c r="O36" s="252">
        <v>7</v>
      </c>
      <c r="P36" s="403">
        <f t="shared" si="0"/>
        <v>79</v>
      </c>
      <c r="Q36" s="253">
        <v>0</v>
      </c>
      <c r="R36" s="252">
        <v>0</v>
      </c>
      <c r="S36" s="254">
        <v>0</v>
      </c>
      <c r="T36" s="255">
        <v>0</v>
      </c>
      <c r="U36" s="254">
        <v>0</v>
      </c>
      <c r="V36" s="255">
        <v>0</v>
      </c>
      <c r="W36" s="254">
        <v>0</v>
      </c>
      <c r="X36" s="255">
        <v>0</v>
      </c>
      <c r="Y36" s="254">
        <v>0</v>
      </c>
      <c r="Z36" s="255">
        <v>0</v>
      </c>
      <c r="AA36" s="254">
        <v>0</v>
      </c>
      <c r="AB36" s="255">
        <v>0</v>
      </c>
      <c r="AC36" s="254">
        <v>0</v>
      </c>
      <c r="AD36" s="255">
        <v>0</v>
      </c>
      <c r="AE36" s="404">
        <f t="shared" si="1"/>
        <v>0</v>
      </c>
      <c r="AG36" s="239" t="s">
        <v>48</v>
      </c>
      <c r="AH36" s="239">
        <f t="shared" si="2"/>
        <v>79</v>
      </c>
    </row>
    <row r="37" spans="1:34" x14ac:dyDescent="0.55000000000000004">
      <c r="A37" s="252" t="s">
        <v>70</v>
      </c>
      <c r="B37" s="253">
        <v>4</v>
      </c>
      <c r="C37" s="252">
        <v>21</v>
      </c>
      <c r="D37" s="253">
        <v>3</v>
      </c>
      <c r="E37" s="252">
        <v>42</v>
      </c>
      <c r="F37" s="253">
        <v>3</v>
      </c>
      <c r="G37" s="252">
        <v>28</v>
      </c>
      <c r="H37" s="253">
        <v>9</v>
      </c>
      <c r="I37" s="252">
        <v>61</v>
      </c>
      <c r="J37" s="253">
        <v>2</v>
      </c>
      <c r="K37" s="252">
        <v>14</v>
      </c>
      <c r="L37" s="253">
        <v>0</v>
      </c>
      <c r="M37" s="252">
        <v>6</v>
      </c>
      <c r="N37" s="253">
        <v>3</v>
      </c>
      <c r="O37" s="252">
        <v>11</v>
      </c>
      <c r="P37" s="403">
        <f t="shared" si="0"/>
        <v>207</v>
      </c>
      <c r="Q37" s="253">
        <v>0</v>
      </c>
      <c r="R37" s="252">
        <v>0</v>
      </c>
      <c r="S37" s="254">
        <v>0</v>
      </c>
      <c r="T37" s="255">
        <v>0</v>
      </c>
      <c r="U37" s="254">
        <v>0</v>
      </c>
      <c r="V37" s="255">
        <v>0</v>
      </c>
      <c r="W37" s="254">
        <v>0</v>
      </c>
      <c r="X37" s="255">
        <v>1</v>
      </c>
      <c r="Y37" s="254">
        <v>0</v>
      </c>
      <c r="Z37" s="255">
        <v>0</v>
      </c>
      <c r="AA37" s="254">
        <v>0</v>
      </c>
      <c r="AB37" s="255">
        <v>0</v>
      </c>
      <c r="AC37" s="254">
        <v>0</v>
      </c>
      <c r="AD37" s="255">
        <v>1</v>
      </c>
      <c r="AE37" s="404">
        <f t="shared" si="1"/>
        <v>2</v>
      </c>
      <c r="AG37" s="239" t="s">
        <v>70</v>
      </c>
      <c r="AH37" s="239">
        <f t="shared" si="2"/>
        <v>209</v>
      </c>
    </row>
    <row r="38" spans="1:34" x14ac:dyDescent="0.55000000000000004">
      <c r="A38" s="252" t="s">
        <v>71</v>
      </c>
      <c r="B38" s="253">
        <v>2</v>
      </c>
      <c r="C38" s="252">
        <v>2</v>
      </c>
      <c r="D38" s="253">
        <v>2</v>
      </c>
      <c r="E38" s="252">
        <v>8</v>
      </c>
      <c r="F38" s="253">
        <v>2</v>
      </c>
      <c r="G38" s="252">
        <v>5</v>
      </c>
      <c r="H38" s="253">
        <v>3</v>
      </c>
      <c r="I38" s="252">
        <v>3</v>
      </c>
      <c r="J38" s="253">
        <v>0</v>
      </c>
      <c r="K38" s="252">
        <v>2</v>
      </c>
      <c r="L38" s="253">
        <v>2</v>
      </c>
      <c r="M38" s="252">
        <v>0</v>
      </c>
      <c r="N38" s="253">
        <v>1</v>
      </c>
      <c r="O38" s="252">
        <v>0</v>
      </c>
      <c r="P38" s="403">
        <f t="shared" si="0"/>
        <v>32</v>
      </c>
      <c r="Q38" s="253">
        <v>0</v>
      </c>
      <c r="R38" s="252">
        <v>0</v>
      </c>
      <c r="S38" s="254">
        <v>0</v>
      </c>
      <c r="T38" s="255">
        <v>0</v>
      </c>
      <c r="U38" s="254">
        <v>0</v>
      </c>
      <c r="V38" s="255">
        <v>0</v>
      </c>
      <c r="W38" s="254">
        <v>0</v>
      </c>
      <c r="X38" s="255">
        <v>0</v>
      </c>
      <c r="Y38" s="254">
        <v>0</v>
      </c>
      <c r="Z38" s="255">
        <v>0</v>
      </c>
      <c r="AA38" s="254">
        <v>0</v>
      </c>
      <c r="AB38" s="255">
        <v>0</v>
      </c>
      <c r="AC38" s="254">
        <v>0</v>
      </c>
      <c r="AD38" s="255">
        <v>0</v>
      </c>
      <c r="AE38" s="404">
        <f t="shared" si="1"/>
        <v>0</v>
      </c>
      <c r="AG38" s="239" t="s">
        <v>71</v>
      </c>
      <c r="AH38" s="239">
        <f t="shared" si="2"/>
        <v>32</v>
      </c>
    </row>
    <row r="39" spans="1:34" x14ac:dyDescent="0.55000000000000004">
      <c r="A39" s="252" t="s">
        <v>95</v>
      </c>
      <c r="B39" s="253">
        <v>7</v>
      </c>
      <c r="C39" s="252">
        <v>7</v>
      </c>
      <c r="D39" s="253">
        <v>7</v>
      </c>
      <c r="E39" s="252">
        <v>6</v>
      </c>
      <c r="F39" s="253">
        <v>14</v>
      </c>
      <c r="G39" s="252">
        <v>10</v>
      </c>
      <c r="H39" s="253">
        <v>14</v>
      </c>
      <c r="I39" s="252">
        <v>8</v>
      </c>
      <c r="J39" s="253">
        <v>14</v>
      </c>
      <c r="K39" s="252">
        <v>5</v>
      </c>
      <c r="L39" s="253">
        <v>3</v>
      </c>
      <c r="M39" s="252">
        <v>3</v>
      </c>
      <c r="N39" s="253">
        <v>1</v>
      </c>
      <c r="O39" s="252">
        <v>4</v>
      </c>
      <c r="P39" s="403">
        <f t="shared" si="0"/>
        <v>103</v>
      </c>
      <c r="Q39" s="253">
        <v>0</v>
      </c>
      <c r="R39" s="252">
        <v>0</v>
      </c>
      <c r="S39" s="254">
        <v>0</v>
      </c>
      <c r="T39" s="255">
        <v>0</v>
      </c>
      <c r="U39" s="254">
        <v>0</v>
      </c>
      <c r="V39" s="255">
        <v>0</v>
      </c>
      <c r="W39" s="254">
        <v>0</v>
      </c>
      <c r="X39" s="255">
        <v>0</v>
      </c>
      <c r="Y39" s="254">
        <v>0</v>
      </c>
      <c r="Z39" s="255">
        <v>0</v>
      </c>
      <c r="AA39" s="254">
        <v>0</v>
      </c>
      <c r="AB39" s="255">
        <v>0</v>
      </c>
      <c r="AC39" s="254">
        <v>0</v>
      </c>
      <c r="AD39" s="255">
        <v>0</v>
      </c>
      <c r="AE39" s="404">
        <f t="shared" si="1"/>
        <v>0</v>
      </c>
      <c r="AF39" s="239">
        <f>SUM(AE31:AE39)</f>
        <v>26</v>
      </c>
      <c r="AG39" s="239" t="s">
        <v>95</v>
      </c>
      <c r="AH39" s="239">
        <f t="shared" si="2"/>
        <v>103</v>
      </c>
    </row>
    <row r="40" spans="1:34" x14ac:dyDescent="0.55000000000000004">
      <c r="A40" s="256" t="s">
        <v>125</v>
      </c>
      <c r="B40" s="257">
        <v>3</v>
      </c>
      <c r="C40" s="256">
        <v>18</v>
      </c>
      <c r="D40" s="257">
        <v>1</v>
      </c>
      <c r="E40" s="256">
        <v>13</v>
      </c>
      <c r="F40" s="257">
        <v>2</v>
      </c>
      <c r="G40" s="256">
        <v>11</v>
      </c>
      <c r="H40" s="257">
        <v>5</v>
      </c>
      <c r="I40" s="256">
        <v>12</v>
      </c>
      <c r="J40" s="257">
        <v>1</v>
      </c>
      <c r="K40" s="256">
        <v>11</v>
      </c>
      <c r="L40" s="257">
        <v>0</v>
      </c>
      <c r="M40" s="256">
        <v>16</v>
      </c>
      <c r="N40" s="257">
        <v>3</v>
      </c>
      <c r="O40" s="256">
        <v>7</v>
      </c>
      <c r="P40" s="403">
        <f t="shared" si="0"/>
        <v>103</v>
      </c>
      <c r="Q40" s="257">
        <v>0</v>
      </c>
      <c r="R40" s="256">
        <v>0</v>
      </c>
      <c r="S40" s="258">
        <v>0</v>
      </c>
      <c r="T40" s="259">
        <v>0</v>
      </c>
      <c r="U40" s="258">
        <v>0</v>
      </c>
      <c r="V40" s="259">
        <v>0</v>
      </c>
      <c r="W40" s="258">
        <v>0</v>
      </c>
      <c r="X40" s="259">
        <v>0</v>
      </c>
      <c r="Y40" s="258">
        <v>0</v>
      </c>
      <c r="Z40" s="259">
        <v>0</v>
      </c>
      <c r="AA40" s="258">
        <v>0</v>
      </c>
      <c r="AB40" s="259">
        <v>0</v>
      </c>
      <c r="AC40" s="258">
        <v>0</v>
      </c>
      <c r="AD40" s="259">
        <v>0</v>
      </c>
      <c r="AE40" s="404">
        <f t="shared" si="1"/>
        <v>0</v>
      </c>
      <c r="AG40" s="239" t="s">
        <v>125</v>
      </c>
      <c r="AH40" s="239">
        <f t="shared" si="2"/>
        <v>103</v>
      </c>
    </row>
    <row r="41" spans="1:34" x14ac:dyDescent="0.55000000000000004">
      <c r="A41" s="256" t="s">
        <v>53</v>
      </c>
      <c r="B41" s="257">
        <v>10</v>
      </c>
      <c r="C41" s="256">
        <v>15</v>
      </c>
      <c r="D41" s="257">
        <v>4</v>
      </c>
      <c r="E41" s="256">
        <v>16</v>
      </c>
      <c r="F41" s="257">
        <v>3</v>
      </c>
      <c r="G41" s="256">
        <v>22</v>
      </c>
      <c r="H41" s="257">
        <v>5</v>
      </c>
      <c r="I41" s="256">
        <v>11</v>
      </c>
      <c r="J41" s="257">
        <v>2</v>
      </c>
      <c r="K41" s="256">
        <v>3</v>
      </c>
      <c r="L41" s="257">
        <v>2</v>
      </c>
      <c r="M41" s="256">
        <v>6</v>
      </c>
      <c r="N41" s="257">
        <v>0</v>
      </c>
      <c r="O41" s="256">
        <v>3</v>
      </c>
      <c r="P41" s="403">
        <f t="shared" si="0"/>
        <v>102</v>
      </c>
      <c r="Q41" s="257">
        <v>0</v>
      </c>
      <c r="R41" s="256">
        <v>0</v>
      </c>
      <c r="S41" s="258">
        <v>0</v>
      </c>
      <c r="T41" s="259">
        <v>0</v>
      </c>
      <c r="U41" s="258">
        <v>0</v>
      </c>
      <c r="V41" s="259">
        <v>0</v>
      </c>
      <c r="W41" s="258">
        <v>0</v>
      </c>
      <c r="X41" s="259">
        <v>0</v>
      </c>
      <c r="Y41" s="258">
        <v>0</v>
      </c>
      <c r="Z41" s="259">
        <v>0</v>
      </c>
      <c r="AA41" s="258">
        <v>0</v>
      </c>
      <c r="AB41" s="259">
        <v>0</v>
      </c>
      <c r="AC41" s="258">
        <v>4</v>
      </c>
      <c r="AD41" s="259">
        <v>3</v>
      </c>
      <c r="AE41" s="404">
        <f t="shared" si="1"/>
        <v>7</v>
      </c>
      <c r="AG41" s="239" t="s">
        <v>53</v>
      </c>
      <c r="AH41" s="239">
        <f t="shared" si="2"/>
        <v>109</v>
      </c>
    </row>
    <row r="42" spans="1:34" x14ac:dyDescent="0.55000000000000004">
      <c r="A42" s="256" t="s">
        <v>54</v>
      </c>
      <c r="B42" s="257">
        <v>8</v>
      </c>
      <c r="C42" s="256">
        <v>17</v>
      </c>
      <c r="D42" s="257">
        <v>9</v>
      </c>
      <c r="E42" s="256">
        <v>31</v>
      </c>
      <c r="F42" s="257">
        <v>9</v>
      </c>
      <c r="G42" s="256">
        <v>27</v>
      </c>
      <c r="H42" s="257">
        <v>2</v>
      </c>
      <c r="I42" s="256">
        <v>16</v>
      </c>
      <c r="J42" s="257">
        <v>1</v>
      </c>
      <c r="K42" s="256">
        <v>3</v>
      </c>
      <c r="L42" s="257">
        <v>3</v>
      </c>
      <c r="M42" s="256">
        <v>6</v>
      </c>
      <c r="N42" s="257">
        <v>3</v>
      </c>
      <c r="O42" s="256">
        <v>7</v>
      </c>
      <c r="P42" s="403">
        <f t="shared" si="0"/>
        <v>142</v>
      </c>
      <c r="Q42" s="257">
        <v>0</v>
      </c>
      <c r="R42" s="256">
        <v>0</v>
      </c>
      <c r="S42" s="258">
        <v>0</v>
      </c>
      <c r="T42" s="259">
        <v>0</v>
      </c>
      <c r="U42" s="258">
        <v>0</v>
      </c>
      <c r="V42" s="259">
        <v>0</v>
      </c>
      <c r="W42" s="258">
        <v>0</v>
      </c>
      <c r="X42" s="259">
        <v>0</v>
      </c>
      <c r="Y42" s="258">
        <v>0</v>
      </c>
      <c r="Z42" s="259">
        <v>0</v>
      </c>
      <c r="AA42" s="258">
        <v>0</v>
      </c>
      <c r="AB42" s="259">
        <v>0</v>
      </c>
      <c r="AC42" s="258">
        <v>0</v>
      </c>
      <c r="AD42" s="259">
        <v>0</v>
      </c>
      <c r="AE42" s="404">
        <f t="shared" si="1"/>
        <v>0</v>
      </c>
      <c r="AG42" s="239" t="s">
        <v>54</v>
      </c>
      <c r="AH42" s="239">
        <f t="shared" si="2"/>
        <v>142</v>
      </c>
    </row>
    <row r="43" spans="1:34" x14ac:dyDescent="0.55000000000000004">
      <c r="A43" s="256" t="s">
        <v>126</v>
      </c>
      <c r="B43" s="257">
        <v>9</v>
      </c>
      <c r="C43" s="256">
        <v>13</v>
      </c>
      <c r="D43" s="257">
        <v>11</v>
      </c>
      <c r="E43" s="256">
        <v>7</v>
      </c>
      <c r="F43" s="257">
        <v>8</v>
      </c>
      <c r="G43" s="256">
        <v>9</v>
      </c>
      <c r="H43" s="257">
        <v>4</v>
      </c>
      <c r="I43" s="256">
        <v>21</v>
      </c>
      <c r="J43" s="257">
        <v>1</v>
      </c>
      <c r="K43" s="256">
        <v>1</v>
      </c>
      <c r="L43" s="257">
        <v>1</v>
      </c>
      <c r="M43" s="256">
        <v>5</v>
      </c>
      <c r="N43" s="257">
        <v>6</v>
      </c>
      <c r="O43" s="256">
        <v>1</v>
      </c>
      <c r="P43" s="403">
        <f t="shared" si="0"/>
        <v>97</v>
      </c>
      <c r="Q43" s="257">
        <v>0</v>
      </c>
      <c r="R43" s="256">
        <v>0</v>
      </c>
      <c r="S43" s="258">
        <v>0</v>
      </c>
      <c r="T43" s="259">
        <v>0</v>
      </c>
      <c r="U43" s="258">
        <v>0</v>
      </c>
      <c r="V43" s="259">
        <v>0</v>
      </c>
      <c r="W43" s="258">
        <v>0</v>
      </c>
      <c r="X43" s="259">
        <v>0</v>
      </c>
      <c r="Y43" s="258">
        <v>0</v>
      </c>
      <c r="Z43" s="259">
        <v>0</v>
      </c>
      <c r="AA43" s="258">
        <v>5</v>
      </c>
      <c r="AB43" s="259">
        <v>1</v>
      </c>
      <c r="AC43" s="258">
        <v>0</v>
      </c>
      <c r="AD43" s="259">
        <v>1</v>
      </c>
      <c r="AE43" s="404">
        <f t="shared" si="1"/>
        <v>7</v>
      </c>
      <c r="AG43" s="239" t="s">
        <v>126</v>
      </c>
      <c r="AH43" s="239">
        <f t="shared" si="2"/>
        <v>104</v>
      </c>
    </row>
    <row r="44" spans="1:34" x14ac:dyDescent="0.55000000000000004">
      <c r="A44" s="256" t="s">
        <v>56</v>
      </c>
      <c r="B44" s="257">
        <v>0</v>
      </c>
      <c r="C44" s="256">
        <v>3</v>
      </c>
      <c r="D44" s="257">
        <v>1</v>
      </c>
      <c r="E44" s="256">
        <v>5</v>
      </c>
      <c r="F44" s="257">
        <v>4</v>
      </c>
      <c r="G44" s="256">
        <v>9</v>
      </c>
      <c r="H44" s="257">
        <v>2</v>
      </c>
      <c r="I44" s="256">
        <v>6</v>
      </c>
      <c r="J44" s="257">
        <v>0</v>
      </c>
      <c r="K44" s="256">
        <v>3</v>
      </c>
      <c r="L44" s="257">
        <v>0</v>
      </c>
      <c r="M44" s="256">
        <v>1</v>
      </c>
      <c r="N44" s="257">
        <v>0</v>
      </c>
      <c r="O44" s="256">
        <v>2</v>
      </c>
      <c r="P44" s="403">
        <f t="shared" si="0"/>
        <v>36</v>
      </c>
      <c r="Q44" s="257">
        <v>0</v>
      </c>
      <c r="R44" s="256">
        <v>0</v>
      </c>
      <c r="S44" s="258">
        <v>0</v>
      </c>
      <c r="T44" s="259">
        <v>0</v>
      </c>
      <c r="U44" s="258">
        <v>0</v>
      </c>
      <c r="V44" s="259">
        <v>0</v>
      </c>
      <c r="W44" s="258">
        <v>0</v>
      </c>
      <c r="X44" s="259">
        <v>0</v>
      </c>
      <c r="Y44" s="258">
        <v>0</v>
      </c>
      <c r="Z44" s="259">
        <v>0</v>
      </c>
      <c r="AA44" s="258">
        <v>0</v>
      </c>
      <c r="AB44" s="259">
        <v>0</v>
      </c>
      <c r="AC44" s="258">
        <v>0</v>
      </c>
      <c r="AD44" s="259">
        <v>0</v>
      </c>
      <c r="AE44" s="404">
        <f t="shared" si="1"/>
        <v>0</v>
      </c>
      <c r="AG44" s="239" t="s">
        <v>56</v>
      </c>
      <c r="AH44" s="239">
        <f t="shared" si="2"/>
        <v>36</v>
      </c>
    </row>
    <row r="45" spans="1:34" x14ac:dyDescent="0.55000000000000004">
      <c r="A45" s="256" t="s">
        <v>57</v>
      </c>
      <c r="B45" s="257">
        <v>0</v>
      </c>
      <c r="C45" s="256">
        <v>0</v>
      </c>
      <c r="D45" s="257">
        <v>0</v>
      </c>
      <c r="E45" s="256">
        <v>0</v>
      </c>
      <c r="F45" s="257">
        <v>0</v>
      </c>
      <c r="G45" s="256">
        <v>0</v>
      </c>
      <c r="H45" s="257">
        <v>0</v>
      </c>
      <c r="I45" s="256">
        <v>0</v>
      </c>
      <c r="J45" s="257">
        <v>0</v>
      </c>
      <c r="K45" s="256">
        <v>0</v>
      </c>
      <c r="L45" s="257">
        <v>1</v>
      </c>
      <c r="M45" s="256">
        <v>0</v>
      </c>
      <c r="N45" s="257">
        <v>0</v>
      </c>
      <c r="O45" s="256">
        <v>1</v>
      </c>
      <c r="P45" s="403">
        <f t="shared" si="0"/>
        <v>2</v>
      </c>
      <c r="Q45" s="257">
        <v>0</v>
      </c>
      <c r="R45" s="256">
        <v>0</v>
      </c>
      <c r="S45" s="258">
        <v>0</v>
      </c>
      <c r="T45" s="259">
        <v>0</v>
      </c>
      <c r="U45" s="258">
        <v>0</v>
      </c>
      <c r="V45" s="259">
        <v>0</v>
      </c>
      <c r="W45" s="258">
        <v>0</v>
      </c>
      <c r="X45" s="259">
        <v>0</v>
      </c>
      <c r="Y45" s="258">
        <v>0</v>
      </c>
      <c r="Z45" s="259">
        <v>0</v>
      </c>
      <c r="AA45" s="258">
        <v>0</v>
      </c>
      <c r="AB45" s="259">
        <v>0</v>
      </c>
      <c r="AC45" s="258">
        <v>0</v>
      </c>
      <c r="AD45" s="259">
        <v>0</v>
      </c>
      <c r="AE45" s="404">
        <f t="shared" si="1"/>
        <v>0</v>
      </c>
      <c r="AG45" s="239" t="s">
        <v>57</v>
      </c>
      <c r="AH45" s="239">
        <f t="shared" si="2"/>
        <v>2</v>
      </c>
    </row>
    <row r="46" spans="1:34" x14ac:dyDescent="0.55000000000000004">
      <c r="A46" s="256" t="s">
        <v>59</v>
      </c>
      <c r="B46" s="257">
        <v>9</v>
      </c>
      <c r="C46" s="256">
        <v>66</v>
      </c>
      <c r="D46" s="257">
        <v>5</v>
      </c>
      <c r="E46" s="256">
        <v>77</v>
      </c>
      <c r="F46" s="257">
        <v>8</v>
      </c>
      <c r="G46" s="256">
        <v>51</v>
      </c>
      <c r="H46" s="257">
        <v>2</v>
      </c>
      <c r="I46" s="256">
        <v>71</v>
      </c>
      <c r="J46" s="257">
        <v>2</v>
      </c>
      <c r="K46" s="256">
        <v>6</v>
      </c>
      <c r="L46" s="257">
        <v>2</v>
      </c>
      <c r="M46" s="256">
        <v>15</v>
      </c>
      <c r="N46" s="257">
        <v>0</v>
      </c>
      <c r="O46" s="256">
        <v>9</v>
      </c>
      <c r="P46" s="403">
        <f t="shared" si="0"/>
        <v>323</v>
      </c>
      <c r="Q46" s="257">
        <v>3</v>
      </c>
      <c r="R46" s="256">
        <v>17</v>
      </c>
      <c r="S46" s="258">
        <v>4</v>
      </c>
      <c r="T46" s="259">
        <v>15</v>
      </c>
      <c r="U46" s="258">
        <v>2</v>
      </c>
      <c r="V46" s="259">
        <v>13</v>
      </c>
      <c r="W46" s="258">
        <v>0</v>
      </c>
      <c r="X46" s="259">
        <v>16</v>
      </c>
      <c r="Y46" s="258">
        <v>0</v>
      </c>
      <c r="Z46" s="259">
        <v>6</v>
      </c>
      <c r="AA46" s="258">
        <v>1</v>
      </c>
      <c r="AB46" s="259">
        <v>2</v>
      </c>
      <c r="AC46" s="258">
        <v>0</v>
      </c>
      <c r="AD46" s="259">
        <v>9</v>
      </c>
      <c r="AE46" s="404">
        <f t="shared" si="1"/>
        <v>88</v>
      </c>
      <c r="AG46" s="239" t="s">
        <v>59</v>
      </c>
      <c r="AH46" s="239">
        <f t="shared" si="2"/>
        <v>411</v>
      </c>
    </row>
    <row r="47" spans="1:34" x14ac:dyDescent="0.55000000000000004">
      <c r="A47" s="256" t="s">
        <v>113</v>
      </c>
      <c r="B47" s="257">
        <v>3</v>
      </c>
      <c r="C47" s="256">
        <v>9</v>
      </c>
      <c r="D47" s="257">
        <v>3</v>
      </c>
      <c r="E47" s="256">
        <v>10</v>
      </c>
      <c r="F47" s="257">
        <v>3</v>
      </c>
      <c r="G47" s="256">
        <v>8</v>
      </c>
      <c r="H47" s="257">
        <v>2</v>
      </c>
      <c r="I47" s="256">
        <v>11</v>
      </c>
      <c r="J47" s="257">
        <v>3</v>
      </c>
      <c r="K47" s="256">
        <v>4</v>
      </c>
      <c r="L47" s="257">
        <v>0</v>
      </c>
      <c r="M47" s="256">
        <v>0</v>
      </c>
      <c r="N47" s="257">
        <v>0</v>
      </c>
      <c r="O47" s="256">
        <v>0</v>
      </c>
      <c r="P47" s="403">
        <f t="shared" si="0"/>
        <v>56</v>
      </c>
      <c r="Q47" s="257">
        <v>0</v>
      </c>
      <c r="R47" s="256">
        <v>0</v>
      </c>
      <c r="S47" s="258">
        <v>0</v>
      </c>
      <c r="T47" s="259">
        <v>0</v>
      </c>
      <c r="U47" s="258">
        <v>0</v>
      </c>
      <c r="V47" s="259">
        <v>0</v>
      </c>
      <c r="W47" s="258">
        <v>0</v>
      </c>
      <c r="X47" s="259">
        <v>0</v>
      </c>
      <c r="Y47" s="258">
        <v>0</v>
      </c>
      <c r="Z47" s="259">
        <v>0</v>
      </c>
      <c r="AA47" s="258">
        <v>0</v>
      </c>
      <c r="AB47" s="259">
        <v>0</v>
      </c>
      <c r="AC47" s="258">
        <v>0</v>
      </c>
      <c r="AD47" s="259">
        <v>0</v>
      </c>
      <c r="AE47" s="404">
        <f t="shared" si="1"/>
        <v>0</v>
      </c>
      <c r="AF47" s="239">
        <f>SUM(AE40:AE47)</f>
        <v>102</v>
      </c>
      <c r="AG47" s="239" t="s">
        <v>113</v>
      </c>
      <c r="AH47" s="239">
        <f t="shared" si="2"/>
        <v>56</v>
      </c>
    </row>
    <row r="48" spans="1:34" x14ac:dyDescent="0.55000000000000004">
      <c r="A48" s="260" t="s">
        <v>63</v>
      </c>
      <c r="B48" s="261">
        <v>16</v>
      </c>
      <c r="C48" s="260">
        <v>19</v>
      </c>
      <c r="D48" s="261">
        <v>24</v>
      </c>
      <c r="E48" s="260">
        <v>27</v>
      </c>
      <c r="F48" s="261">
        <v>24</v>
      </c>
      <c r="G48" s="260">
        <v>27</v>
      </c>
      <c r="H48" s="261">
        <v>39</v>
      </c>
      <c r="I48" s="260">
        <v>39</v>
      </c>
      <c r="J48" s="261">
        <v>12</v>
      </c>
      <c r="K48" s="260">
        <v>6</v>
      </c>
      <c r="L48" s="261">
        <v>18</v>
      </c>
      <c r="M48" s="260">
        <v>4</v>
      </c>
      <c r="N48" s="261">
        <v>8</v>
      </c>
      <c r="O48" s="260">
        <v>3</v>
      </c>
      <c r="P48" s="403">
        <f t="shared" si="0"/>
        <v>266</v>
      </c>
      <c r="Q48" s="261">
        <v>30</v>
      </c>
      <c r="R48" s="260">
        <v>7</v>
      </c>
      <c r="S48" s="262">
        <v>25</v>
      </c>
      <c r="T48" s="263">
        <v>4</v>
      </c>
      <c r="U48" s="262">
        <v>19</v>
      </c>
      <c r="V48" s="263">
        <v>6</v>
      </c>
      <c r="W48" s="262">
        <v>19</v>
      </c>
      <c r="X48" s="263">
        <v>4</v>
      </c>
      <c r="Y48" s="262">
        <v>7</v>
      </c>
      <c r="Z48" s="263">
        <v>4</v>
      </c>
      <c r="AA48" s="262">
        <v>3</v>
      </c>
      <c r="AB48" s="263">
        <v>0</v>
      </c>
      <c r="AC48" s="262">
        <v>17</v>
      </c>
      <c r="AD48" s="263">
        <v>2</v>
      </c>
      <c r="AE48" s="404">
        <f t="shared" si="1"/>
        <v>147</v>
      </c>
      <c r="AG48" s="239" t="s">
        <v>63</v>
      </c>
      <c r="AH48" s="239">
        <f t="shared" si="2"/>
        <v>413</v>
      </c>
    </row>
    <row r="49" spans="1:34" x14ac:dyDescent="0.55000000000000004">
      <c r="A49" s="260" t="s">
        <v>160</v>
      </c>
      <c r="B49" s="261">
        <v>0</v>
      </c>
      <c r="C49" s="260">
        <v>0</v>
      </c>
      <c r="D49" s="261">
        <v>0</v>
      </c>
      <c r="E49" s="260">
        <v>0</v>
      </c>
      <c r="F49" s="261">
        <v>0</v>
      </c>
      <c r="G49" s="260">
        <v>0</v>
      </c>
      <c r="H49" s="261">
        <v>0</v>
      </c>
      <c r="I49" s="260">
        <v>0</v>
      </c>
      <c r="J49" s="261">
        <v>0</v>
      </c>
      <c r="K49" s="260">
        <v>0</v>
      </c>
      <c r="L49" s="261">
        <v>0</v>
      </c>
      <c r="M49" s="260">
        <v>0</v>
      </c>
      <c r="N49" s="261">
        <v>0</v>
      </c>
      <c r="O49" s="260">
        <v>0</v>
      </c>
      <c r="P49" s="403">
        <f t="shared" si="0"/>
        <v>0</v>
      </c>
      <c r="Q49" s="261">
        <v>4</v>
      </c>
      <c r="R49" s="260">
        <v>4</v>
      </c>
      <c r="S49" s="262">
        <v>6</v>
      </c>
      <c r="T49" s="263">
        <v>2</v>
      </c>
      <c r="U49" s="262">
        <v>4</v>
      </c>
      <c r="V49" s="263">
        <v>1</v>
      </c>
      <c r="W49" s="262">
        <v>0</v>
      </c>
      <c r="X49" s="263">
        <v>0</v>
      </c>
      <c r="Y49" s="262">
        <v>0</v>
      </c>
      <c r="Z49" s="263">
        <v>0</v>
      </c>
      <c r="AA49" s="262">
        <v>0</v>
      </c>
      <c r="AB49" s="263">
        <v>0</v>
      </c>
      <c r="AC49" s="262">
        <v>0</v>
      </c>
      <c r="AD49" s="263">
        <v>0</v>
      </c>
      <c r="AE49" s="404">
        <f t="shared" si="1"/>
        <v>21</v>
      </c>
      <c r="AG49" s="239" t="s">
        <v>160</v>
      </c>
      <c r="AH49" s="239">
        <f t="shared" si="2"/>
        <v>21</v>
      </c>
    </row>
    <row r="50" spans="1:34" x14ac:dyDescent="0.55000000000000004">
      <c r="A50" s="260" t="s">
        <v>65</v>
      </c>
      <c r="B50" s="261">
        <v>8</v>
      </c>
      <c r="C50" s="260">
        <v>10</v>
      </c>
      <c r="D50" s="261">
        <v>16</v>
      </c>
      <c r="E50" s="260">
        <v>26</v>
      </c>
      <c r="F50" s="261">
        <v>17</v>
      </c>
      <c r="G50" s="260">
        <v>35</v>
      </c>
      <c r="H50" s="261">
        <v>11</v>
      </c>
      <c r="I50" s="260">
        <v>40</v>
      </c>
      <c r="J50" s="261">
        <v>9</v>
      </c>
      <c r="K50" s="260">
        <v>6</v>
      </c>
      <c r="L50" s="261">
        <v>5</v>
      </c>
      <c r="M50" s="260">
        <v>4</v>
      </c>
      <c r="N50" s="261">
        <v>8</v>
      </c>
      <c r="O50" s="260">
        <v>6</v>
      </c>
      <c r="P50" s="403">
        <f t="shared" si="0"/>
        <v>201</v>
      </c>
      <c r="Q50" s="261">
        <v>0</v>
      </c>
      <c r="R50" s="260">
        <v>0</v>
      </c>
      <c r="S50" s="262">
        <v>0</v>
      </c>
      <c r="T50" s="263">
        <v>0</v>
      </c>
      <c r="U50" s="262">
        <v>0</v>
      </c>
      <c r="V50" s="263">
        <v>1</v>
      </c>
      <c r="W50" s="262">
        <v>0</v>
      </c>
      <c r="X50" s="263">
        <v>0</v>
      </c>
      <c r="Y50" s="262">
        <v>0</v>
      </c>
      <c r="Z50" s="263">
        <v>0</v>
      </c>
      <c r="AA50" s="262">
        <v>0</v>
      </c>
      <c r="AB50" s="263">
        <v>0</v>
      </c>
      <c r="AC50" s="262">
        <v>2</v>
      </c>
      <c r="AD50" s="263">
        <v>1</v>
      </c>
      <c r="AE50" s="404">
        <f t="shared" si="1"/>
        <v>4</v>
      </c>
      <c r="AG50" s="239" t="s">
        <v>65</v>
      </c>
      <c r="AH50" s="239">
        <f t="shared" si="2"/>
        <v>205</v>
      </c>
    </row>
    <row r="51" spans="1:34" x14ac:dyDescent="0.55000000000000004">
      <c r="A51" s="260" t="s">
        <v>67</v>
      </c>
      <c r="B51" s="261">
        <v>28</v>
      </c>
      <c r="C51" s="260">
        <v>30</v>
      </c>
      <c r="D51" s="261">
        <v>25</v>
      </c>
      <c r="E51" s="260">
        <v>25</v>
      </c>
      <c r="F51" s="261">
        <v>25</v>
      </c>
      <c r="G51" s="260">
        <v>45</v>
      </c>
      <c r="H51" s="261">
        <v>45</v>
      </c>
      <c r="I51" s="260">
        <v>51</v>
      </c>
      <c r="J51" s="261">
        <v>15</v>
      </c>
      <c r="K51" s="260">
        <v>16</v>
      </c>
      <c r="L51" s="261">
        <v>7</v>
      </c>
      <c r="M51" s="260">
        <v>9</v>
      </c>
      <c r="N51" s="261">
        <v>14</v>
      </c>
      <c r="O51" s="260">
        <v>6</v>
      </c>
      <c r="P51" s="403">
        <f t="shared" si="0"/>
        <v>341</v>
      </c>
      <c r="Q51" s="261">
        <v>0</v>
      </c>
      <c r="R51" s="260">
        <v>0</v>
      </c>
      <c r="S51" s="262">
        <v>9</v>
      </c>
      <c r="T51" s="263">
        <v>9</v>
      </c>
      <c r="U51" s="262">
        <v>9</v>
      </c>
      <c r="V51" s="263">
        <v>6</v>
      </c>
      <c r="W51" s="262">
        <v>17</v>
      </c>
      <c r="X51" s="263">
        <v>7</v>
      </c>
      <c r="Y51" s="262">
        <v>5</v>
      </c>
      <c r="Z51" s="263">
        <v>6</v>
      </c>
      <c r="AA51" s="262">
        <v>2</v>
      </c>
      <c r="AB51" s="263">
        <v>4</v>
      </c>
      <c r="AC51" s="262">
        <v>4</v>
      </c>
      <c r="AD51" s="263">
        <v>1</v>
      </c>
      <c r="AE51" s="404">
        <f t="shared" si="1"/>
        <v>79</v>
      </c>
      <c r="AF51" s="239">
        <f>SUM(AE48:AE51)</f>
        <v>251</v>
      </c>
      <c r="AG51" s="239" t="s">
        <v>67</v>
      </c>
      <c r="AH51" s="239">
        <f t="shared" si="2"/>
        <v>420</v>
      </c>
    </row>
    <row r="52" spans="1:34" s="522" customFormat="1" x14ac:dyDescent="0.55000000000000004">
      <c r="A52" s="225" t="s">
        <v>118</v>
      </c>
      <c r="B52" s="519">
        <v>5</v>
      </c>
      <c r="C52" s="225">
        <v>50</v>
      </c>
      <c r="D52" s="519">
        <v>4</v>
      </c>
      <c r="E52" s="225">
        <v>51</v>
      </c>
      <c r="F52" s="519">
        <v>10</v>
      </c>
      <c r="G52" s="225">
        <v>40</v>
      </c>
      <c r="H52" s="519">
        <v>0</v>
      </c>
      <c r="I52" s="225">
        <v>0</v>
      </c>
      <c r="J52" s="519">
        <v>0</v>
      </c>
      <c r="K52" s="225">
        <v>0</v>
      </c>
      <c r="L52" s="519">
        <v>0</v>
      </c>
      <c r="M52" s="225">
        <v>0</v>
      </c>
      <c r="N52" s="519">
        <v>0</v>
      </c>
      <c r="O52" s="225">
        <v>0</v>
      </c>
      <c r="P52" s="520">
        <f t="shared" si="0"/>
        <v>160</v>
      </c>
      <c r="Q52" s="519">
        <v>0</v>
      </c>
      <c r="R52" s="225">
        <v>0</v>
      </c>
      <c r="S52" s="521">
        <v>0</v>
      </c>
      <c r="T52" s="520">
        <v>0</v>
      </c>
      <c r="U52" s="521">
        <v>0</v>
      </c>
      <c r="V52" s="520">
        <v>0</v>
      </c>
      <c r="W52" s="521">
        <v>0</v>
      </c>
      <c r="X52" s="520">
        <v>0</v>
      </c>
      <c r="Y52" s="521">
        <v>0</v>
      </c>
      <c r="Z52" s="520">
        <v>0</v>
      </c>
      <c r="AA52" s="521">
        <v>0</v>
      </c>
      <c r="AB52" s="520">
        <v>0</v>
      </c>
      <c r="AC52" s="521">
        <v>0</v>
      </c>
      <c r="AD52" s="520">
        <v>0</v>
      </c>
      <c r="AE52" s="521">
        <f t="shared" si="1"/>
        <v>0</v>
      </c>
      <c r="AF52" s="522">
        <f>AE52</f>
        <v>0</v>
      </c>
      <c r="AG52" s="522" t="s">
        <v>118</v>
      </c>
      <c r="AH52" s="522">
        <f t="shared" ref="AH4:AH52" si="3">SUM(AE52,P52)</f>
        <v>160</v>
      </c>
    </row>
    <row r="53" spans="1:34" s="370" customFormat="1" x14ac:dyDescent="0.55000000000000004">
      <c r="A53" s="403"/>
      <c r="B53" s="404">
        <f>SUM(B3:B52)</f>
        <v>503</v>
      </c>
      <c r="C53" s="403">
        <f t="shared" ref="C53:P53" si="4">SUM(C3:C52)</f>
        <v>944</v>
      </c>
      <c r="D53" s="404">
        <f t="shared" si="4"/>
        <v>538</v>
      </c>
      <c r="E53" s="403">
        <f t="shared" si="4"/>
        <v>993</v>
      </c>
      <c r="F53" s="404">
        <f t="shared" si="4"/>
        <v>465</v>
      </c>
      <c r="G53" s="403">
        <f t="shared" si="4"/>
        <v>1035</v>
      </c>
      <c r="H53" s="404">
        <f t="shared" si="4"/>
        <v>586</v>
      </c>
      <c r="I53" s="403">
        <f t="shared" si="4"/>
        <v>1099</v>
      </c>
      <c r="J53" s="404">
        <f t="shared" si="4"/>
        <v>334</v>
      </c>
      <c r="K53" s="403">
        <f t="shared" si="4"/>
        <v>633</v>
      </c>
      <c r="L53" s="404">
        <f t="shared" si="4"/>
        <v>149</v>
      </c>
      <c r="M53" s="403">
        <f t="shared" si="4"/>
        <v>172</v>
      </c>
      <c r="N53" s="404">
        <f t="shared" si="4"/>
        <v>119</v>
      </c>
      <c r="O53" s="403">
        <f t="shared" si="4"/>
        <v>124</v>
      </c>
      <c r="P53" s="403">
        <f t="shared" si="4"/>
        <v>7694</v>
      </c>
      <c r="Q53" s="404">
        <f t="shared" ref="Q53" si="5">SUM(Q3:Q52)</f>
        <v>77</v>
      </c>
      <c r="R53" s="403">
        <f t="shared" ref="R53" si="6">SUM(R3:R52)</f>
        <v>58</v>
      </c>
      <c r="S53" s="404">
        <f t="shared" ref="S53" si="7">SUM(S3:S52)</f>
        <v>85</v>
      </c>
      <c r="T53" s="403">
        <f t="shared" ref="T53" si="8">SUM(T3:T52)</f>
        <v>66</v>
      </c>
      <c r="U53" s="404">
        <f t="shared" ref="U53" si="9">SUM(U3:U52)</f>
        <v>84</v>
      </c>
      <c r="V53" s="403">
        <f t="shared" ref="V53" si="10">SUM(V3:V52)</f>
        <v>58</v>
      </c>
      <c r="W53" s="404">
        <f t="shared" ref="W53" si="11">SUM(W3:W52)</f>
        <v>79</v>
      </c>
      <c r="X53" s="403">
        <f t="shared" ref="X53" si="12">SUM(X3:X52)</f>
        <v>56</v>
      </c>
      <c r="Y53" s="404">
        <f t="shared" ref="Y53" si="13">SUM(Y3:Y52)</f>
        <v>18</v>
      </c>
      <c r="Z53" s="403">
        <f t="shared" ref="Z53" si="14">SUM(Z3:Z52)</f>
        <v>20</v>
      </c>
      <c r="AA53" s="404">
        <f t="shared" ref="AA53" si="15">SUM(AA3:AA52)</f>
        <v>12</v>
      </c>
      <c r="AB53" s="403">
        <f t="shared" ref="AB53" si="16">SUM(AB3:AB52)</f>
        <v>8</v>
      </c>
      <c r="AC53" s="404">
        <f t="shared" ref="AC53" si="17">SUM(AC3:AC52)</f>
        <v>33</v>
      </c>
      <c r="AD53" s="403">
        <f t="shared" ref="AD53" si="18">SUM(AD3:AD52)</f>
        <v>24</v>
      </c>
      <c r="AE53" s="403">
        <f t="shared" ref="AE53" si="19">SUM(AE3:AE52)</f>
        <v>678</v>
      </c>
      <c r="AF53" s="370">
        <f>SUM(AF6:AF52)</f>
        <v>678</v>
      </c>
      <c r="AH53" s="370">
        <f>SUM(AH3:AH52)</f>
        <v>8372</v>
      </c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9"/>
  <sheetViews>
    <sheetView topLeftCell="F1" zoomScale="85" zoomScaleNormal="85" workbookViewId="0">
      <pane ySplit="4" topLeftCell="A47" activePane="bottomLeft" state="frozen"/>
      <selection pane="bottomLeft" activeCell="X70" sqref="X70"/>
    </sheetView>
  </sheetViews>
  <sheetFormatPr defaultRowHeight="15" x14ac:dyDescent="0.35"/>
  <cols>
    <col min="1" max="1" width="1.5703125" style="195" customWidth="1"/>
    <col min="2" max="2" width="4" style="195" customWidth="1"/>
    <col min="3" max="3" width="17.28515625" style="195" customWidth="1"/>
    <col min="4" max="4" width="35.28515625" style="195" customWidth="1"/>
    <col min="5" max="5" width="12.85546875" style="195" customWidth="1"/>
    <col min="6" max="6" width="4.7109375" style="195" bestFit="1" customWidth="1"/>
    <col min="7" max="7" width="5" style="195" bestFit="1" customWidth="1"/>
    <col min="8" max="8" width="5.85546875" style="195" bestFit="1" customWidth="1"/>
    <col min="9" max="9" width="5" style="195" customWidth="1"/>
    <col min="10" max="10" width="6.28515625" style="195" customWidth="1"/>
    <col min="11" max="11" width="6.28515625" style="366" customWidth="1"/>
    <col min="12" max="12" width="5" style="231" customWidth="1"/>
    <col min="13" max="13" width="6.28515625" style="231" customWidth="1"/>
    <col min="14" max="14" width="6.28515625" style="367" customWidth="1"/>
    <col min="15" max="15" width="5" style="231" customWidth="1"/>
    <col min="16" max="16" width="6.28515625" style="231" customWidth="1"/>
    <col min="17" max="17" width="6.28515625" style="367" customWidth="1"/>
    <col min="18" max="18" width="5" style="231" customWidth="1"/>
    <col min="19" max="19" width="6.28515625" style="231" customWidth="1"/>
    <col min="20" max="23" width="6.28515625" style="367" customWidth="1"/>
    <col min="24" max="26" width="5" style="367" customWidth="1"/>
    <col min="27" max="27" width="4.85546875" style="231" customWidth="1"/>
    <col min="28" max="28" width="5" style="231" customWidth="1"/>
    <col min="29" max="29" width="5" style="366" customWidth="1"/>
    <col min="30" max="30" width="4.85546875" style="195" customWidth="1"/>
    <col min="31" max="31" width="5" style="195" customWidth="1"/>
    <col min="32" max="32" width="5" style="366" customWidth="1"/>
    <col min="33" max="33" width="4.85546875" style="195" customWidth="1"/>
    <col min="34" max="34" width="5" style="195" customWidth="1"/>
    <col min="35" max="35" width="5" style="366" customWidth="1"/>
    <col min="36" max="37" width="5" style="195" customWidth="1"/>
    <col min="38" max="40" width="5" style="366" customWidth="1"/>
    <col min="41" max="41" width="6.28515625" style="366" customWidth="1"/>
    <col min="42" max="42" width="5" style="195" customWidth="1"/>
    <col min="43" max="43" width="6.42578125" style="195" bestFit="1" customWidth="1"/>
    <col min="44" max="44" width="6.28515625" style="366" customWidth="1"/>
    <col min="45" max="45" width="5" style="232" customWidth="1"/>
    <col min="46" max="46" width="6.42578125" style="232" bestFit="1" customWidth="1"/>
    <col min="47" max="47" width="6.28515625" style="268" customWidth="1"/>
    <col min="48" max="48" width="5" style="232" customWidth="1"/>
    <col min="49" max="49" width="6.42578125" style="232" bestFit="1" customWidth="1"/>
    <col min="50" max="50" width="6.28515625" style="268" customWidth="1"/>
    <col min="51" max="51" width="5" style="232" customWidth="1"/>
    <col min="52" max="52" width="6.42578125" style="232" bestFit="1" customWidth="1"/>
    <col min="53" max="53" width="6.28515625" style="268" customWidth="1"/>
    <col min="54" max="55" width="5.140625" style="268" bestFit="1" customWidth="1"/>
    <col min="56" max="56" width="5.85546875" style="268" bestFit="1" customWidth="1"/>
    <col min="57" max="59" width="6.28515625" style="268" customWidth="1"/>
    <col min="60" max="16384" width="9.140625" style="232"/>
  </cols>
  <sheetData>
    <row r="1" spans="1:59" ht="27.75" thickBot="1" x14ac:dyDescent="0.65">
      <c r="A1" s="264" t="s">
        <v>153</v>
      </c>
      <c r="B1" s="265"/>
      <c r="C1" s="265"/>
      <c r="D1" s="265"/>
      <c r="E1" s="265"/>
      <c r="F1" s="265"/>
      <c r="G1" s="265"/>
      <c r="H1" s="265"/>
      <c r="I1" s="265"/>
      <c r="J1" s="265"/>
      <c r="K1" s="264"/>
      <c r="L1" s="265"/>
      <c r="M1" s="265"/>
      <c r="N1" s="264"/>
      <c r="O1" s="265"/>
      <c r="P1" s="265"/>
      <c r="Q1" s="264"/>
      <c r="R1" s="265"/>
      <c r="S1" s="265"/>
      <c r="T1" s="264"/>
      <c r="U1" s="264"/>
      <c r="V1" s="264"/>
      <c r="W1" s="264"/>
      <c r="X1" s="265"/>
      <c r="Y1" s="265"/>
      <c r="Z1" s="264"/>
      <c r="AA1" s="265"/>
      <c r="AB1" s="265"/>
      <c r="AC1" s="264"/>
      <c r="AD1" s="265"/>
      <c r="AE1" s="265"/>
      <c r="AF1" s="264"/>
      <c r="AG1" s="265"/>
      <c r="AH1" s="265"/>
      <c r="AI1" s="264"/>
      <c r="AJ1" s="265"/>
      <c r="AK1" s="265"/>
      <c r="AL1" s="264"/>
      <c r="AM1" s="264"/>
      <c r="AN1" s="264"/>
      <c r="AO1" s="264"/>
      <c r="AP1" s="266"/>
      <c r="AQ1" s="266"/>
      <c r="AR1" s="267"/>
    </row>
    <row r="2" spans="1:59" s="268" customFormat="1" ht="21.75" x14ac:dyDescent="0.5">
      <c r="A2" s="269"/>
      <c r="B2" s="270"/>
      <c r="C2" s="271"/>
      <c r="D2" s="272"/>
      <c r="E2" s="273"/>
      <c r="F2" s="459" t="s">
        <v>0</v>
      </c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1"/>
      <c r="X2" s="464" t="s">
        <v>1</v>
      </c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6"/>
      <c r="AP2" s="462" t="s">
        <v>111</v>
      </c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3"/>
    </row>
    <row r="3" spans="1:59" s="268" customFormat="1" ht="21.75" x14ac:dyDescent="0.5">
      <c r="A3" s="274"/>
      <c r="B3" s="275" t="s">
        <v>2</v>
      </c>
      <c r="C3" s="276" t="s">
        <v>3</v>
      </c>
      <c r="D3" s="277" t="s">
        <v>4</v>
      </c>
      <c r="E3" s="278" t="s">
        <v>5</v>
      </c>
      <c r="F3" s="457" t="s">
        <v>147</v>
      </c>
      <c r="G3" s="441"/>
      <c r="H3" s="458"/>
      <c r="I3" s="457" t="s">
        <v>148</v>
      </c>
      <c r="J3" s="441"/>
      <c r="K3" s="458"/>
      <c r="L3" s="441" t="s">
        <v>149</v>
      </c>
      <c r="M3" s="441"/>
      <c r="N3" s="441"/>
      <c r="O3" s="441" t="s">
        <v>150</v>
      </c>
      <c r="P3" s="441"/>
      <c r="Q3" s="441"/>
      <c r="R3" s="441" t="s">
        <v>152</v>
      </c>
      <c r="S3" s="441"/>
      <c r="T3" s="441"/>
      <c r="U3" s="442" t="s">
        <v>6</v>
      </c>
      <c r="V3" s="442"/>
      <c r="W3" s="443"/>
      <c r="X3" s="455" t="s">
        <v>147</v>
      </c>
      <c r="Y3" s="456"/>
      <c r="Z3" s="456"/>
      <c r="AA3" s="440" t="s">
        <v>148</v>
      </c>
      <c r="AB3" s="440"/>
      <c r="AC3" s="440"/>
      <c r="AD3" s="440" t="s">
        <v>149</v>
      </c>
      <c r="AE3" s="440"/>
      <c r="AF3" s="440"/>
      <c r="AG3" s="440" t="s">
        <v>150</v>
      </c>
      <c r="AH3" s="440"/>
      <c r="AI3" s="440"/>
      <c r="AJ3" s="440" t="s">
        <v>115</v>
      </c>
      <c r="AK3" s="440"/>
      <c r="AL3" s="440"/>
      <c r="AM3" s="429" t="s">
        <v>6</v>
      </c>
      <c r="AN3" s="429"/>
      <c r="AO3" s="430"/>
      <c r="AP3" s="452" t="s">
        <v>147</v>
      </c>
      <c r="AQ3" s="453"/>
      <c r="AR3" s="454"/>
      <c r="AS3" s="453" t="s">
        <v>148</v>
      </c>
      <c r="AT3" s="453"/>
      <c r="AU3" s="453"/>
      <c r="AV3" s="453" t="s">
        <v>149</v>
      </c>
      <c r="AW3" s="453"/>
      <c r="AX3" s="453"/>
      <c r="AY3" s="453" t="s">
        <v>150</v>
      </c>
      <c r="AZ3" s="453"/>
      <c r="BA3" s="453"/>
      <c r="BB3" s="453" t="s">
        <v>151</v>
      </c>
      <c r="BC3" s="453"/>
      <c r="BD3" s="453"/>
      <c r="BE3" s="450" t="s">
        <v>6</v>
      </c>
      <c r="BF3" s="450"/>
      <c r="BG3" s="451"/>
    </row>
    <row r="4" spans="1:59" s="268" customFormat="1" ht="22.5" thickBot="1" x14ac:dyDescent="0.55000000000000004">
      <c r="A4" s="279"/>
      <c r="B4" s="280"/>
      <c r="C4" s="281"/>
      <c r="D4" s="282"/>
      <c r="E4" s="283" t="s">
        <v>7</v>
      </c>
      <c r="F4" s="284" t="s">
        <v>8</v>
      </c>
      <c r="G4" s="285" t="s">
        <v>9</v>
      </c>
      <c r="H4" s="285" t="s">
        <v>10</v>
      </c>
      <c r="I4" s="284" t="s">
        <v>8</v>
      </c>
      <c r="J4" s="285" t="s">
        <v>9</v>
      </c>
      <c r="K4" s="285" t="s">
        <v>10</v>
      </c>
      <c r="L4" s="285" t="s">
        <v>8</v>
      </c>
      <c r="M4" s="285" t="s">
        <v>9</v>
      </c>
      <c r="N4" s="285" t="s">
        <v>10</v>
      </c>
      <c r="O4" s="285" t="s">
        <v>8</v>
      </c>
      <c r="P4" s="285" t="s">
        <v>9</v>
      </c>
      <c r="Q4" s="285" t="s">
        <v>10</v>
      </c>
      <c r="R4" s="285" t="s">
        <v>8</v>
      </c>
      <c r="S4" s="285" t="s">
        <v>9</v>
      </c>
      <c r="T4" s="285" t="s">
        <v>10</v>
      </c>
      <c r="U4" s="286" t="s">
        <v>8</v>
      </c>
      <c r="V4" s="286" t="s">
        <v>9</v>
      </c>
      <c r="W4" s="287" t="s">
        <v>10</v>
      </c>
      <c r="X4" s="288" t="s">
        <v>8</v>
      </c>
      <c r="Y4" s="289" t="s">
        <v>9</v>
      </c>
      <c r="Z4" s="289" t="s">
        <v>10</v>
      </c>
      <c r="AA4" s="289" t="s">
        <v>8</v>
      </c>
      <c r="AB4" s="289" t="s">
        <v>9</v>
      </c>
      <c r="AC4" s="289" t="s">
        <v>10</v>
      </c>
      <c r="AD4" s="289" t="s">
        <v>8</v>
      </c>
      <c r="AE4" s="289" t="s">
        <v>9</v>
      </c>
      <c r="AF4" s="289" t="s">
        <v>10</v>
      </c>
      <c r="AG4" s="289" t="s">
        <v>8</v>
      </c>
      <c r="AH4" s="289" t="s">
        <v>9</v>
      </c>
      <c r="AI4" s="289" t="s">
        <v>10</v>
      </c>
      <c r="AJ4" s="289" t="s">
        <v>8</v>
      </c>
      <c r="AK4" s="289" t="s">
        <v>9</v>
      </c>
      <c r="AL4" s="289" t="s">
        <v>10</v>
      </c>
      <c r="AM4" s="290" t="s">
        <v>8</v>
      </c>
      <c r="AN4" s="290" t="s">
        <v>9</v>
      </c>
      <c r="AO4" s="291" t="s">
        <v>10</v>
      </c>
      <c r="AP4" s="292" t="s">
        <v>8</v>
      </c>
      <c r="AQ4" s="293" t="s">
        <v>9</v>
      </c>
      <c r="AR4" s="293" t="s">
        <v>10</v>
      </c>
      <c r="AS4" s="293" t="s">
        <v>8</v>
      </c>
      <c r="AT4" s="293" t="s">
        <v>9</v>
      </c>
      <c r="AU4" s="293" t="s">
        <v>10</v>
      </c>
      <c r="AV4" s="293" t="s">
        <v>8</v>
      </c>
      <c r="AW4" s="293" t="s">
        <v>9</v>
      </c>
      <c r="AX4" s="293" t="s">
        <v>10</v>
      </c>
      <c r="AY4" s="293" t="s">
        <v>8</v>
      </c>
      <c r="AZ4" s="293" t="s">
        <v>9</v>
      </c>
      <c r="BA4" s="293" t="s">
        <v>10</v>
      </c>
      <c r="BB4" s="293" t="s">
        <v>8</v>
      </c>
      <c r="BC4" s="293" t="s">
        <v>9</v>
      </c>
      <c r="BD4" s="293" t="s">
        <v>10</v>
      </c>
      <c r="BE4" s="293" t="s">
        <v>8</v>
      </c>
      <c r="BF4" s="293" t="s">
        <v>9</v>
      </c>
      <c r="BG4" s="294" t="s">
        <v>10</v>
      </c>
    </row>
    <row r="5" spans="1:59" s="268" customFormat="1" ht="21.75" x14ac:dyDescent="0.5">
      <c r="A5" s="295" t="s">
        <v>11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8"/>
    </row>
    <row r="6" spans="1:59" ht="21.75" x14ac:dyDescent="0.5">
      <c r="A6" s="299"/>
      <c r="B6" s="300">
        <v>1</v>
      </c>
      <c r="C6" s="301" t="s">
        <v>12</v>
      </c>
      <c r="D6" s="301" t="str">
        <f>data66!A3</f>
        <v>วิทยาการคอมพิวเตอร์</v>
      </c>
      <c r="E6" s="302" t="s">
        <v>14</v>
      </c>
      <c r="F6" s="302">
        <f>data66!B3</f>
        <v>27</v>
      </c>
      <c r="G6" s="302">
        <f>data66!C3</f>
        <v>7</v>
      </c>
      <c r="H6" s="407">
        <f>SUM(F6:G6)</f>
        <v>34</v>
      </c>
      <c r="I6" s="303">
        <f>data66!D3</f>
        <v>38</v>
      </c>
      <c r="J6" s="303">
        <f>data66!E3</f>
        <v>5</v>
      </c>
      <c r="K6" s="304">
        <f>SUM(I6:J6)</f>
        <v>43</v>
      </c>
      <c r="L6" s="303">
        <f>data66!F3</f>
        <v>13</v>
      </c>
      <c r="M6" s="303">
        <f>data66!G3</f>
        <v>3</v>
      </c>
      <c r="N6" s="304">
        <f>SUM(L6:M6)</f>
        <v>16</v>
      </c>
      <c r="O6" s="303">
        <f>data66!H3</f>
        <v>12</v>
      </c>
      <c r="P6" s="303">
        <f>data66!I3</f>
        <v>2</v>
      </c>
      <c r="Q6" s="304">
        <f>SUM(O6:P6)</f>
        <v>14</v>
      </c>
      <c r="R6" s="303">
        <f>data66!J3+data66!L3+data66!N3</f>
        <v>12</v>
      </c>
      <c r="S6" s="303">
        <f>data66!K3+data66!M3+data66!O3</f>
        <v>0</v>
      </c>
      <c r="T6" s="304">
        <f>SUM(R6:S6)</f>
        <v>12</v>
      </c>
      <c r="U6" s="305">
        <f>I6+L6+O6+R6+F6</f>
        <v>102</v>
      </c>
      <c r="V6" s="305">
        <f>J6+M6+P6+S6+G6</f>
        <v>17</v>
      </c>
      <c r="W6" s="306">
        <f t="shared" ref="W6:W18" si="0">SUM(U6:V6)</f>
        <v>119</v>
      </c>
      <c r="X6" s="305">
        <f>data66!Q3</f>
        <v>0</v>
      </c>
      <c r="Y6" s="305">
        <f>data66!R3</f>
        <v>0</v>
      </c>
      <c r="Z6" s="304">
        <f>SUM(X6:Y6)</f>
        <v>0</v>
      </c>
      <c r="AA6" s="303">
        <f>data66!S3</f>
        <v>0</v>
      </c>
      <c r="AB6" s="303">
        <f>data66!T3</f>
        <v>0</v>
      </c>
      <c r="AC6" s="304">
        <f>SUM(AA6:AB6)</f>
        <v>0</v>
      </c>
      <c r="AD6" s="303">
        <f>data66!U3</f>
        <v>0</v>
      </c>
      <c r="AE6" s="303">
        <f>data66!V3</f>
        <v>0</v>
      </c>
      <c r="AF6" s="304">
        <f>SUM(AD6:AE6)</f>
        <v>0</v>
      </c>
      <c r="AG6" s="303">
        <f>data66!W3</f>
        <v>0</v>
      </c>
      <c r="AH6" s="303">
        <f>data66!X3</f>
        <v>0</v>
      </c>
      <c r="AI6" s="304">
        <f>SUM(AG6:AH6)</f>
        <v>0</v>
      </c>
      <c r="AJ6" s="303">
        <f>data66!Y3+data66!AA3+data66!AC3</f>
        <v>0</v>
      </c>
      <c r="AK6" s="303">
        <f>data66!Z3+data66!AB3+data66!AD3</f>
        <v>0</v>
      </c>
      <c r="AL6" s="304">
        <f>SUM(AJ6:AK6)</f>
        <v>0</v>
      </c>
      <c r="AM6" s="305">
        <f>X6+AA6+AD6+AG6+AJ6</f>
        <v>0</v>
      </c>
      <c r="AN6" s="305">
        <f>Y6+AB6+AE6+AH6+AK6</f>
        <v>0</v>
      </c>
      <c r="AO6" s="306">
        <f>SUM(AM6:AN6)</f>
        <v>0</v>
      </c>
      <c r="AP6" s="303">
        <f t="shared" ref="AP6:AP18" si="1">F6+X6</f>
        <v>27</v>
      </c>
      <c r="AQ6" s="303">
        <f t="shared" ref="AQ6:AQ18" si="2">G6+Y6</f>
        <v>7</v>
      </c>
      <c r="AR6" s="304">
        <f>SUM(AP6:AQ6)</f>
        <v>34</v>
      </c>
      <c r="AS6" s="307">
        <f t="shared" ref="AS6:AS18" si="3">I6+AA6</f>
        <v>38</v>
      </c>
      <c r="AT6" s="307">
        <f t="shared" ref="AT6:AT18" si="4">J6+AB6</f>
        <v>5</v>
      </c>
      <c r="AU6" s="308">
        <f>SUM(AS6:AT6)</f>
        <v>43</v>
      </c>
      <c r="AV6" s="303">
        <f t="shared" ref="AV6:AV18" si="5">+L6+AD6</f>
        <v>13</v>
      </c>
      <c r="AW6" s="303">
        <f t="shared" ref="AW6:AW18" si="6">M6+AE6</f>
        <v>3</v>
      </c>
      <c r="AX6" s="304">
        <f t="shared" ref="AX6:AX18" si="7">SUM(AV6:AW6)</f>
        <v>16</v>
      </c>
      <c r="AY6" s="303">
        <f t="shared" ref="AY6:AY18" si="8">O6+AG6</f>
        <v>12</v>
      </c>
      <c r="AZ6" s="303">
        <f t="shared" ref="AZ6:AZ18" si="9">P6+AH6</f>
        <v>2</v>
      </c>
      <c r="BA6" s="304">
        <f t="shared" ref="BA6:BA18" si="10">SUM(AY6:AZ6)</f>
        <v>14</v>
      </c>
      <c r="BB6" s="305">
        <f>R6+AJ6</f>
        <v>12</v>
      </c>
      <c r="BC6" s="305">
        <f>S6+AK6</f>
        <v>0</v>
      </c>
      <c r="BD6" s="304">
        <f t="shared" ref="BD6:BD18" si="11">SUM(BB6:BC6)</f>
        <v>12</v>
      </c>
      <c r="BE6" s="305">
        <f>AP6+AS6+AV6+AY6+BB6</f>
        <v>102</v>
      </c>
      <c r="BF6" s="305">
        <f>AQ6+AT6+AW6+AZ6+BC6</f>
        <v>17</v>
      </c>
      <c r="BG6" s="309">
        <f t="shared" ref="BG6:BG18" si="12">SUM(BE6:BF6)</f>
        <v>119</v>
      </c>
    </row>
    <row r="7" spans="1:59" ht="21.75" x14ac:dyDescent="0.5">
      <c r="A7" s="299"/>
      <c r="B7" s="300">
        <v>2</v>
      </c>
      <c r="C7" s="310" t="s">
        <v>12</v>
      </c>
      <c r="D7" s="301" t="str">
        <f>data66!A4</f>
        <v>เทคโนโลยีคอมพิวเตอร์และดิจิทัล</v>
      </c>
      <c r="E7" s="311" t="s">
        <v>14</v>
      </c>
      <c r="F7" s="302">
        <f>data66!B4</f>
        <v>10</v>
      </c>
      <c r="G7" s="302">
        <f>data66!C4</f>
        <v>3</v>
      </c>
      <c r="H7" s="407">
        <f t="shared" ref="H7:H18" si="13">SUM(F7:G7)</f>
        <v>13</v>
      </c>
      <c r="I7" s="303">
        <f>data66!D4</f>
        <v>12</v>
      </c>
      <c r="J7" s="303">
        <f>data66!E4</f>
        <v>1</v>
      </c>
      <c r="K7" s="304">
        <f t="shared" ref="K7:K18" si="14">SUM(I7:J7)</f>
        <v>13</v>
      </c>
      <c r="L7" s="303">
        <f>data66!F4</f>
        <v>9</v>
      </c>
      <c r="M7" s="303">
        <f>data66!G4</f>
        <v>1</v>
      </c>
      <c r="N7" s="304">
        <f t="shared" ref="N7:N18" si="15">SUM(L7:M7)</f>
        <v>10</v>
      </c>
      <c r="O7" s="303">
        <f>data66!H4</f>
        <v>31</v>
      </c>
      <c r="P7" s="303">
        <f>data66!I4</f>
        <v>5</v>
      </c>
      <c r="Q7" s="304">
        <f t="shared" ref="Q7:Q18" si="16">SUM(O7:P7)</f>
        <v>36</v>
      </c>
      <c r="R7" s="303">
        <f>data66!J4+data66!L4+data66!N4</f>
        <v>23</v>
      </c>
      <c r="S7" s="303">
        <f>data66!K4+data66!M4+data66!O4</f>
        <v>2</v>
      </c>
      <c r="T7" s="304">
        <f t="shared" ref="T7:T17" si="17">SUM(R7:S7)</f>
        <v>25</v>
      </c>
      <c r="U7" s="305">
        <f t="shared" ref="U7:U18" si="18">I7+L7+O7+R7+F7</f>
        <v>85</v>
      </c>
      <c r="V7" s="305">
        <f t="shared" ref="V7:V18" si="19">J7+M7+P7+S7+G7</f>
        <v>12</v>
      </c>
      <c r="W7" s="306">
        <f t="shared" si="0"/>
        <v>97</v>
      </c>
      <c r="X7" s="305">
        <f>data66!Q4</f>
        <v>0</v>
      </c>
      <c r="Y7" s="305">
        <f>data66!R4</f>
        <v>0</v>
      </c>
      <c r="Z7" s="304">
        <f t="shared" ref="Z7:Z18" si="20">SUM(X7:Y7)</f>
        <v>0</v>
      </c>
      <c r="AA7" s="303">
        <f>data66!S4</f>
        <v>4</v>
      </c>
      <c r="AB7" s="303">
        <f>data66!T4</f>
        <v>0</v>
      </c>
      <c r="AC7" s="304">
        <f t="shared" ref="AC7:AC18" si="21">SUM(AA7:AB7)</f>
        <v>4</v>
      </c>
      <c r="AD7" s="303">
        <f>data66!U4</f>
        <v>5</v>
      </c>
      <c r="AE7" s="303">
        <f>data66!V4</f>
        <v>0</v>
      </c>
      <c r="AF7" s="304">
        <f t="shared" ref="AF7:AF18" si="22">SUM(AD7:AE7)</f>
        <v>5</v>
      </c>
      <c r="AG7" s="303">
        <f>data66!W4</f>
        <v>7</v>
      </c>
      <c r="AH7" s="303">
        <f>data66!X4</f>
        <v>3</v>
      </c>
      <c r="AI7" s="304">
        <f t="shared" ref="AI7:AI18" si="23">SUM(AG7:AH7)</f>
        <v>10</v>
      </c>
      <c r="AJ7" s="303">
        <f>data66!Y4+data66!AA4+data66!AC4</f>
        <v>0</v>
      </c>
      <c r="AK7" s="303">
        <f>data66!Z4+data66!AB4+data66!AD4</f>
        <v>0</v>
      </c>
      <c r="AL7" s="304">
        <f t="shared" ref="AL7:AL18" si="24">SUM(AJ7:AK7)</f>
        <v>0</v>
      </c>
      <c r="AM7" s="305">
        <f t="shared" ref="AM7:AM18" si="25">X7+AA7+AD7+AG7+AJ7</f>
        <v>16</v>
      </c>
      <c r="AN7" s="305">
        <f t="shared" ref="AN7:AN18" si="26">Y7+AB7+AE7+AH7+AK7</f>
        <v>3</v>
      </c>
      <c r="AO7" s="306">
        <f t="shared" ref="AO7:AO18" si="27">SUM(AM7:AN7)</f>
        <v>19</v>
      </c>
      <c r="AP7" s="303">
        <f t="shared" si="1"/>
        <v>10</v>
      </c>
      <c r="AQ7" s="303">
        <f t="shared" si="2"/>
        <v>3</v>
      </c>
      <c r="AR7" s="304">
        <f t="shared" ref="AR7:AR18" si="28">SUM(AP7:AQ7)</f>
        <v>13</v>
      </c>
      <c r="AS7" s="307">
        <f t="shared" si="3"/>
        <v>16</v>
      </c>
      <c r="AT7" s="307">
        <f t="shared" si="4"/>
        <v>1</v>
      </c>
      <c r="AU7" s="308">
        <f t="shared" ref="AU7:AU18" si="29">SUM(AS7:AT7)</f>
        <v>17</v>
      </c>
      <c r="AV7" s="303">
        <f t="shared" si="5"/>
        <v>14</v>
      </c>
      <c r="AW7" s="303">
        <f t="shared" si="6"/>
        <v>1</v>
      </c>
      <c r="AX7" s="304">
        <f t="shared" si="7"/>
        <v>15</v>
      </c>
      <c r="AY7" s="303">
        <f t="shared" si="8"/>
        <v>38</v>
      </c>
      <c r="AZ7" s="303">
        <f t="shared" si="9"/>
        <v>8</v>
      </c>
      <c r="BA7" s="304">
        <f t="shared" si="10"/>
        <v>46</v>
      </c>
      <c r="BB7" s="305">
        <f t="shared" ref="BB7:BB18" si="30">R7+AJ7</f>
        <v>23</v>
      </c>
      <c r="BC7" s="305">
        <f t="shared" ref="BC7:BC18" si="31">S7+AK7</f>
        <v>2</v>
      </c>
      <c r="BD7" s="304">
        <f t="shared" si="11"/>
        <v>25</v>
      </c>
      <c r="BE7" s="305">
        <f t="shared" ref="BE7:BE18" si="32">AP7+AS7+AV7+AY7+BB7</f>
        <v>101</v>
      </c>
      <c r="BF7" s="305">
        <f t="shared" ref="BF7:BF18" si="33">AQ7+AT7+AW7+AZ7+BC7</f>
        <v>15</v>
      </c>
      <c r="BG7" s="309">
        <f t="shared" si="12"/>
        <v>116</v>
      </c>
    </row>
    <row r="8" spans="1:59" ht="21.75" x14ac:dyDescent="0.5">
      <c r="A8" s="299"/>
      <c r="B8" s="300">
        <v>3</v>
      </c>
      <c r="C8" s="310" t="s">
        <v>90</v>
      </c>
      <c r="D8" s="301" t="str">
        <f>data66!A5</f>
        <v>วิศวกรรมซอฟต์แวร์</v>
      </c>
      <c r="E8" s="311" t="s">
        <v>14</v>
      </c>
      <c r="F8" s="302">
        <f>data66!B5</f>
        <v>4</v>
      </c>
      <c r="G8" s="302">
        <f>data66!C5</f>
        <v>1</v>
      </c>
      <c r="H8" s="407">
        <f t="shared" si="13"/>
        <v>5</v>
      </c>
      <c r="I8" s="303">
        <f>data66!D5</f>
        <v>11</v>
      </c>
      <c r="J8" s="303">
        <f>data66!E5</f>
        <v>2</v>
      </c>
      <c r="K8" s="304">
        <f t="shared" si="14"/>
        <v>13</v>
      </c>
      <c r="L8" s="303">
        <f>data66!F5</f>
        <v>15</v>
      </c>
      <c r="M8" s="303">
        <f>data66!G5</f>
        <v>3</v>
      </c>
      <c r="N8" s="304">
        <f t="shared" si="15"/>
        <v>18</v>
      </c>
      <c r="O8" s="303">
        <f>data66!H5</f>
        <v>13</v>
      </c>
      <c r="P8" s="303">
        <f>data66!I5</f>
        <v>2</v>
      </c>
      <c r="Q8" s="304">
        <f t="shared" si="16"/>
        <v>15</v>
      </c>
      <c r="R8" s="303">
        <f>data66!J5+data66!L5+data66!N5</f>
        <v>9</v>
      </c>
      <c r="S8" s="303">
        <f>data66!K5+data66!M5+data66!O5</f>
        <v>3</v>
      </c>
      <c r="T8" s="304">
        <f t="shared" si="17"/>
        <v>12</v>
      </c>
      <c r="U8" s="305">
        <f t="shared" si="18"/>
        <v>52</v>
      </c>
      <c r="V8" s="305">
        <f t="shared" si="19"/>
        <v>11</v>
      </c>
      <c r="W8" s="306">
        <f t="shared" si="0"/>
        <v>63</v>
      </c>
      <c r="X8" s="305">
        <f>data66!Q5</f>
        <v>0</v>
      </c>
      <c r="Y8" s="305">
        <f>data66!R5</f>
        <v>0</v>
      </c>
      <c r="Z8" s="304">
        <f t="shared" si="20"/>
        <v>0</v>
      </c>
      <c r="AA8" s="303">
        <f>data66!S5</f>
        <v>0</v>
      </c>
      <c r="AB8" s="303">
        <f>data66!T5</f>
        <v>0</v>
      </c>
      <c r="AC8" s="304">
        <f t="shared" si="21"/>
        <v>0</v>
      </c>
      <c r="AD8" s="303">
        <f>data66!U5</f>
        <v>0</v>
      </c>
      <c r="AE8" s="303">
        <f>data66!V5</f>
        <v>0</v>
      </c>
      <c r="AF8" s="304">
        <f t="shared" si="22"/>
        <v>0</v>
      </c>
      <c r="AG8" s="303">
        <f>data66!W5</f>
        <v>0</v>
      </c>
      <c r="AH8" s="303">
        <f>data66!X5</f>
        <v>0</v>
      </c>
      <c r="AI8" s="304">
        <f t="shared" si="23"/>
        <v>0</v>
      </c>
      <c r="AJ8" s="303">
        <f>data66!Y5+data66!AA5+data66!AC5</f>
        <v>0</v>
      </c>
      <c r="AK8" s="303">
        <f>data66!Z5+data66!AB5+data66!AD5</f>
        <v>0</v>
      </c>
      <c r="AL8" s="304">
        <f t="shared" si="24"/>
        <v>0</v>
      </c>
      <c r="AM8" s="305">
        <f t="shared" si="25"/>
        <v>0</v>
      </c>
      <c r="AN8" s="305">
        <f t="shared" si="26"/>
        <v>0</v>
      </c>
      <c r="AO8" s="306">
        <f t="shared" si="27"/>
        <v>0</v>
      </c>
      <c r="AP8" s="303">
        <f t="shared" si="1"/>
        <v>4</v>
      </c>
      <c r="AQ8" s="303">
        <f t="shared" si="2"/>
        <v>1</v>
      </c>
      <c r="AR8" s="304">
        <f t="shared" si="28"/>
        <v>5</v>
      </c>
      <c r="AS8" s="307">
        <f t="shared" si="3"/>
        <v>11</v>
      </c>
      <c r="AT8" s="307">
        <f t="shared" si="4"/>
        <v>2</v>
      </c>
      <c r="AU8" s="308">
        <f t="shared" si="29"/>
        <v>13</v>
      </c>
      <c r="AV8" s="303">
        <f t="shared" si="5"/>
        <v>15</v>
      </c>
      <c r="AW8" s="303">
        <f t="shared" si="6"/>
        <v>3</v>
      </c>
      <c r="AX8" s="304">
        <f t="shared" si="7"/>
        <v>18</v>
      </c>
      <c r="AY8" s="303">
        <f t="shared" si="8"/>
        <v>13</v>
      </c>
      <c r="AZ8" s="303">
        <f t="shared" si="9"/>
        <v>2</v>
      </c>
      <c r="BA8" s="304">
        <f t="shared" si="10"/>
        <v>15</v>
      </c>
      <c r="BB8" s="305">
        <f t="shared" si="30"/>
        <v>9</v>
      </c>
      <c r="BC8" s="305">
        <f t="shared" si="31"/>
        <v>3</v>
      </c>
      <c r="BD8" s="304">
        <f t="shared" si="11"/>
        <v>12</v>
      </c>
      <c r="BE8" s="305">
        <f t="shared" si="32"/>
        <v>52</v>
      </c>
      <c r="BF8" s="305">
        <f t="shared" si="33"/>
        <v>11</v>
      </c>
      <c r="BG8" s="309">
        <f t="shared" si="12"/>
        <v>63</v>
      </c>
    </row>
    <row r="9" spans="1:59" ht="21.75" x14ac:dyDescent="0.5">
      <c r="A9" s="299"/>
      <c r="B9" s="300">
        <v>4</v>
      </c>
      <c r="C9" s="310" t="s">
        <v>12</v>
      </c>
      <c r="D9" s="301" t="str">
        <f>data66!A6</f>
        <v>สาธารณสุขชุมชน</v>
      </c>
      <c r="E9" s="311" t="s">
        <v>14</v>
      </c>
      <c r="F9" s="302">
        <f>data66!B6</f>
        <v>3</v>
      </c>
      <c r="G9" s="302">
        <f>data66!C6</f>
        <v>33</v>
      </c>
      <c r="H9" s="407">
        <f t="shared" si="13"/>
        <v>36</v>
      </c>
      <c r="I9" s="303">
        <f>data66!D6</f>
        <v>2</v>
      </c>
      <c r="J9" s="303">
        <f>data66!E6</f>
        <v>49</v>
      </c>
      <c r="K9" s="304">
        <f t="shared" si="14"/>
        <v>51</v>
      </c>
      <c r="L9" s="303">
        <f>data66!F6</f>
        <v>4</v>
      </c>
      <c r="M9" s="303">
        <f>data66!G6</f>
        <v>61</v>
      </c>
      <c r="N9" s="304">
        <f t="shared" si="15"/>
        <v>65</v>
      </c>
      <c r="O9" s="303">
        <f>data66!H6</f>
        <v>5</v>
      </c>
      <c r="P9" s="303">
        <f>data66!I6</f>
        <v>59</v>
      </c>
      <c r="Q9" s="304">
        <f t="shared" si="16"/>
        <v>64</v>
      </c>
      <c r="R9" s="303">
        <f>data66!J6+data66!L6+data66!N6</f>
        <v>4</v>
      </c>
      <c r="S9" s="303">
        <f>data66!K6+data66!M6+data66!O6</f>
        <v>17</v>
      </c>
      <c r="T9" s="304">
        <f t="shared" si="17"/>
        <v>21</v>
      </c>
      <c r="U9" s="305">
        <f t="shared" si="18"/>
        <v>18</v>
      </c>
      <c r="V9" s="305">
        <f t="shared" si="19"/>
        <v>219</v>
      </c>
      <c r="W9" s="306">
        <f t="shared" si="0"/>
        <v>237</v>
      </c>
      <c r="X9" s="305">
        <f>data66!Q6</f>
        <v>0</v>
      </c>
      <c r="Y9" s="305">
        <f>data66!R6</f>
        <v>0</v>
      </c>
      <c r="Z9" s="304">
        <f t="shared" si="20"/>
        <v>0</v>
      </c>
      <c r="AA9" s="303">
        <f>data66!S6</f>
        <v>0</v>
      </c>
      <c r="AB9" s="303">
        <f>data66!T6</f>
        <v>0</v>
      </c>
      <c r="AC9" s="304">
        <f t="shared" si="21"/>
        <v>0</v>
      </c>
      <c r="AD9" s="303">
        <f>data66!U6</f>
        <v>0</v>
      </c>
      <c r="AE9" s="303">
        <f>data66!V6</f>
        <v>0</v>
      </c>
      <c r="AF9" s="304">
        <f t="shared" si="22"/>
        <v>0</v>
      </c>
      <c r="AG9" s="303">
        <f>data66!W6</f>
        <v>0</v>
      </c>
      <c r="AH9" s="303">
        <f>data66!X6</f>
        <v>0</v>
      </c>
      <c r="AI9" s="304">
        <f t="shared" si="23"/>
        <v>0</v>
      </c>
      <c r="AJ9" s="303">
        <f>data66!Y6+data66!AA6+data66!AC6</f>
        <v>0</v>
      </c>
      <c r="AK9" s="303">
        <f>data66!Z6+data66!AB6+data66!AD6</f>
        <v>0</v>
      </c>
      <c r="AL9" s="304">
        <f t="shared" si="24"/>
        <v>0</v>
      </c>
      <c r="AM9" s="305">
        <f t="shared" si="25"/>
        <v>0</v>
      </c>
      <c r="AN9" s="305">
        <f t="shared" si="26"/>
        <v>0</v>
      </c>
      <c r="AO9" s="306">
        <f t="shared" si="27"/>
        <v>0</v>
      </c>
      <c r="AP9" s="303">
        <f t="shared" si="1"/>
        <v>3</v>
      </c>
      <c r="AQ9" s="303">
        <f t="shared" si="2"/>
        <v>33</v>
      </c>
      <c r="AR9" s="304">
        <f t="shared" si="28"/>
        <v>36</v>
      </c>
      <c r="AS9" s="307">
        <f t="shared" si="3"/>
        <v>2</v>
      </c>
      <c r="AT9" s="307">
        <f t="shared" si="4"/>
        <v>49</v>
      </c>
      <c r="AU9" s="308">
        <f t="shared" si="29"/>
        <v>51</v>
      </c>
      <c r="AV9" s="303">
        <f t="shared" si="5"/>
        <v>4</v>
      </c>
      <c r="AW9" s="303">
        <f t="shared" si="6"/>
        <v>61</v>
      </c>
      <c r="AX9" s="304">
        <f t="shared" si="7"/>
        <v>65</v>
      </c>
      <c r="AY9" s="303">
        <f t="shared" si="8"/>
        <v>5</v>
      </c>
      <c r="AZ9" s="303">
        <f t="shared" si="9"/>
        <v>59</v>
      </c>
      <c r="BA9" s="304">
        <f t="shared" si="10"/>
        <v>64</v>
      </c>
      <c r="BB9" s="305">
        <f t="shared" si="30"/>
        <v>4</v>
      </c>
      <c r="BC9" s="305">
        <f t="shared" si="31"/>
        <v>17</v>
      </c>
      <c r="BD9" s="304">
        <f t="shared" si="11"/>
        <v>21</v>
      </c>
      <c r="BE9" s="305">
        <f t="shared" si="32"/>
        <v>18</v>
      </c>
      <c r="BF9" s="305">
        <f t="shared" si="33"/>
        <v>219</v>
      </c>
      <c r="BG9" s="309">
        <f t="shared" si="12"/>
        <v>237</v>
      </c>
    </row>
    <row r="10" spans="1:59" ht="21.75" x14ac:dyDescent="0.5">
      <c r="A10" s="299"/>
      <c r="B10" s="300">
        <v>5</v>
      </c>
      <c r="C10" s="310" t="s">
        <v>12</v>
      </c>
      <c r="D10" s="301" t="str">
        <f>data66!A7</f>
        <v>วิทยาศาสตร์การกีฬา</v>
      </c>
      <c r="E10" s="311" t="s">
        <v>14</v>
      </c>
      <c r="F10" s="302">
        <f>data66!B7</f>
        <v>55</v>
      </c>
      <c r="G10" s="302">
        <f>data66!C7</f>
        <v>11</v>
      </c>
      <c r="H10" s="407">
        <f t="shared" si="13"/>
        <v>66</v>
      </c>
      <c r="I10" s="303">
        <f>data66!D7</f>
        <v>76</v>
      </c>
      <c r="J10" s="303">
        <f>data66!E7</f>
        <v>10</v>
      </c>
      <c r="K10" s="304">
        <f t="shared" si="14"/>
        <v>86</v>
      </c>
      <c r="L10" s="303">
        <f>data66!F7</f>
        <v>67</v>
      </c>
      <c r="M10" s="303">
        <f>data66!G7</f>
        <v>17</v>
      </c>
      <c r="N10" s="304">
        <f t="shared" si="15"/>
        <v>84</v>
      </c>
      <c r="O10" s="303">
        <f>data66!H7</f>
        <v>97</v>
      </c>
      <c r="P10" s="303">
        <f>data66!I7</f>
        <v>28</v>
      </c>
      <c r="Q10" s="304">
        <f t="shared" si="16"/>
        <v>125</v>
      </c>
      <c r="R10" s="303">
        <f>data66!J7+data66!L7+data66!N7</f>
        <v>71</v>
      </c>
      <c r="S10" s="303">
        <f>data66!K7+data66!M7+data66!O7</f>
        <v>9</v>
      </c>
      <c r="T10" s="304">
        <f t="shared" si="17"/>
        <v>80</v>
      </c>
      <c r="U10" s="305">
        <f t="shared" si="18"/>
        <v>366</v>
      </c>
      <c r="V10" s="305">
        <f t="shared" si="19"/>
        <v>75</v>
      </c>
      <c r="W10" s="306">
        <f t="shared" si="0"/>
        <v>441</v>
      </c>
      <c r="X10" s="305">
        <f>data66!Q7</f>
        <v>0</v>
      </c>
      <c r="Y10" s="305">
        <f>data66!R7</f>
        <v>0</v>
      </c>
      <c r="Z10" s="304">
        <f t="shared" si="20"/>
        <v>0</v>
      </c>
      <c r="AA10" s="303">
        <f>data66!S7</f>
        <v>0</v>
      </c>
      <c r="AB10" s="303">
        <f>data66!T7</f>
        <v>0</v>
      </c>
      <c r="AC10" s="304">
        <f t="shared" si="21"/>
        <v>0</v>
      </c>
      <c r="AD10" s="303">
        <f>data66!U7</f>
        <v>0</v>
      </c>
      <c r="AE10" s="303">
        <f>data66!V7</f>
        <v>0</v>
      </c>
      <c r="AF10" s="304">
        <f t="shared" si="22"/>
        <v>0</v>
      </c>
      <c r="AG10" s="303">
        <f>data66!W7</f>
        <v>0</v>
      </c>
      <c r="AH10" s="303">
        <f>data66!X7</f>
        <v>0</v>
      </c>
      <c r="AI10" s="304">
        <f t="shared" si="23"/>
        <v>0</v>
      </c>
      <c r="AJ10" s="303">
        <f>data66!Y7+data66!AA7+data66!AC7</f>
        <v>0</v>
      </c>
      <c r="AK10" s="303">
        <f>data66!Z7+data66!AB7+data66!AD7</f>
        <v>0</v>
      </c>
      <c r="AL10" s="304">
        <f t="shared" si="24"/>
        <v>0</v>
      </c>
      <c r="AM10" s="305">
        <f t="shared" si="25"/>
        <v>0</v>
      </c>
      <c r="AN10" s="305">
        <f t="shared" si="26"/>
        <v>0</v>
      </c>
      <c r="AO10" s="306">
        <f t="shared" si="27"/>
        <v>0</v>
      </c>
      <c r="AP10" s="303">
        <f t="shared" si="1"/>
        <v>55</v>
      </c>
      <c r="AQ10" s="303">
        <f t="shared" si="2"/>
        <v>11</v>
      </c>
      <c r="AR10" s="304">
        <f t="shared" si="28"/>
        <v>66</v>
      </c>
      <c r="AS10" s="307">
        <f t="shared" si="3"/>
        <v>76</v>
      </c>
      <c r="AT10" s="307">
        <f t="shared" si="4"/>
        <v>10</v>
      </c>
      <c r="AU10" s="308">
        <f t="shared" si="29"/>
        <v>86</v>
      </c>
      <c r="AV10" s="303">
        <f t="shared" si="5"/>
        <v>67</v>
      </c>
      <c r="AW10" s="303">
        <f t="shared" si="6"/>
        <v>17</v>
      </c>
      <c r="AX10" s="304">
        <f t="shared" si="7"/>
        <v>84</v>
      </c>
      <c r="AY10" s="303">
        <f t="shared" si="8"/>
        <v>97</v>
      </c>
      <c r="AZ10" s="303">
        <f t="shared" si="9"/>
        <v>28</v>
      </c>
      <c r="BA10" s="304">
        <f t="shared" si="10"/>
        <v>125</v>
      </c>
      <c r="BB10" s="305">
        <f t="shared" si="30"/>
        <v>71</v>
      </c>
      <c r="BC10" s="305">
        <f t="shared" si="31"/>
        <v>9</v>
      </c>
      <c r="BD10" s="304">
        <f t="shared" si="11"/>
        <v>80</v>
      </c>
      <c r="BE10" s="305">
        <f t="shared" si="32"/>
        <v>366</v>
      </c>
      <c r="BF10" s="305">
        <f t="shared" si="33"/>
        <v>75</v>
      </c>
      <c r="BG10" s="309">
        <f t="shared" si="12"/>
        <v>441</v>
      </c>
    </row>
    <row r="11" spans="1:59" ht="21.75" x14ac:dyDescent="0.5">
      <c r="A11" s="299"/>
      <c r="B11" s="300">
        <v>6</v>
      </c>
      <c r="C11" s="310" t="s">
        <v>12</v>
      </c>
      <c r="D11" s="301" t="str">
        <f>data66!A8</f>
        <v>วิทยาศาสตร์สิ่งแวดล้อม</v>
      </c>
      <c r="E11" s="311" t="s">
        <v>14</v>
      </c>
      <c r="F11" s="302"/>
      <c r="G11" s="302"/>
      <c r="H11" s="407"/>
      <c r="I11" s="303">
        <f>data66!D8</f>
        <v>0</v>
      </c>
      <c r="J11" s="303">
        <f>data66!E8</f>
        <v>0</v>
      </c>
      <c r="K11" s="304"/>
      <c r="L11" s="303">
        <f>data66!F8</f>
        <v>2</v>
      </c>
      <c r="M11" s="303">
        <f>data66!G8</f>
        <v>2</v>
      </c>
      <c r="N11" s="304">
        <f t="shared" si="15"/>
        <v>4</v>
      </c>
      <c r="O11" s="303">
        <f>data66!H8</f>
        <v>7</v>
      </c>
      <c r="P11" s="303">
        <f>data66!I8</f>
        <v>7</v>
      </c>
      <c r="Q11" s="304">
        <f t="shared" si="16"/>
        <v>14</v>
      </c>
      <c r="R11" s="303">
        <f>data66!J8+data66!L8+data66!N8</f>
        <v>0</v>
      </c>
      <c r="S11" s="303">
        <f>data66!K8+data66!M8+data66!O8</f>
        <v>3</v>
      </c>
      <c r="T11" s="304">
        <f t="shared" si="17"/>
        <v>3</v>
      </c>
      <c r="U11" s="305">
        <f t="shared" si="18"/>
        <v>9</v>
      </c>
      <c r="V11" s="305">
        <f t="shared" si="19"/>
        <v>12</v>
      </c>
      <c r="W11" s="306">
        <f t="shared" si="0"/>
        <v>21</v>
      </c>
      <c r="X11" s="305">
        <f>data66!Q8</f>
        <v>0</v>
      </c>
      <c r="Y11" s="305">
        <f>data66!R8</f>
        <v>0</v>
      </c>
      <c r="Z11" s="304">
        <f t="shared" si="20"/>
        <v>0</v>
      </c>
      <c r="AA11" s="303">
        <f>data66!S8</f>
        <v>0</v>
      </c>
      <c r="AB11" s="303">
        <f>data66!T8</f>
        <v>0</v>
      </c>
      <c r="AC11" s="304">
        <f t="shared" si="21"/>
        <v>0</v>
      </c>
      <c r="AD11" s="303">
        <f>data66!U8</f>
        <v>0</v>
      </c>
      <c r="AE11" s="303">
        <f>data66!V8</f>
        <v>0</v>
      </c>
      <c r="AF11" s="304">
        <f t="shared" si="22"/>
        <v>0</v>
      </c>
      <c r="AG11" s="303">
        <f>data66!W8</f>
        <v>0</v>
      </c>
      <c r="AH11" s="303">
        <f>data66!X8</f>
        <v>0</v>
      </c>
      <c r="AI11" s="304">
        <f t="shared" si="23"/>
        <v>0</v>
      </c>
      <c r="AJ11" s="303">
        <f>data66!Y8+data66!AA8+data66!AC8</f>
        <v>0</v>
      </c>
      <c r="AK11" s="303">
        <f>data66!Z8+data66!AB8+data66!AD8</f>
        <v>0</v>
      </c>
      <c r="AL11" s="304">
        <f t="shared" si="24"/>
        <v>0</v>
      </c>
      <c r="AM11" s="305">
        <f t="shared" si="25"/>
        <v>0</v>
      </c>
      <c r="AN11" s="305">
        <f t="shared" si="26"/>
        <v>0</v>
      </c>
      <c r="AO11" s="306">
        <f t="shared" si="27"/>
        <v>0</v>
      </c>
      <c r="AP11" s="303">
        <f t="shared" si="1"/>
        <v>0</v>
      </c>
      <c r="AQ11" s="303">
        <f t="shared" si="2"/>
        <v>0</v>
      </c>
      <c r="AR11" s="304">
        <f t="shared" si="28"/>
        <v>0</v>
      </c>
      <c r="AS11" s="307">
        <f t="shared" si="3"/>
        <v>0</v>
      </c>
      <c r="AT11" s="307">
        <f t="shared" si="4"/>
        <v>0</v>
      </c>
      <c r="AU11" s="308">
        <f t="shared" si="29"/>
        <v>0</v>
      </c>
      <c r="AV11" s="303">
        <f t="shared" si="5"/>
        <v>2</v>
      </c>
      <c r="AW11" s="303">
        <f t="shared" si="6"/>
        <v>2</v>
      </c>
      <c r="AX11" s="304">
        <f t="shared" si="7"/>
        <v>4</v>
      </c>
      <c r="AY11" s="303">
        <f t="shared" si="8"/>
        <v>7</v>
      </c>
      <c r="AZ11" s="303">
        <f t="shared" si="9"/>
        <v>7</v>
      </c>
      <c r="BA11" s="304">
        <f t="shared" si="10"/>
        <v>14</v>
      </c>
      <c r="BB11" s="305">
        <f t="shared" si="30"/>
        <v>0</v>
      </c>
      <c r="BC11" s="305">
        <f t="shared" si="31"/>
        <v>3</v>
      </c>
      <c r="BD11" s="304">
        <f t="shared" si="11"/>
        <v>3</v>
      </c>
      <c r="BE11" s="305">
        <f t="shared" si="32"/>
        <v>9</v>
      </c>
      <c r="BF11" s="305">
        <f t="shared" si="33"/>
        <v>12</v>
      </c>
      <c r="BG11" s="309">
        <f t="shared" si="12"/>
        <v>21</v>
      </c>
    </row>
    <row r="12" spans="1:59" ht="21.75" x14ac:dyDescent="0.5">
      <c r="A12" s="299"/>
      <c r="B12" s="300">
        <v>7</v>
      </c>
      <c r="C12" s="310" t="s">
        <v>90</v>
      </c>
      <c r="D12" s="301" t="str">
        <f>data66!A9</f>
        <v>วิศวกรรมโลจิสติกส์</v>
      </c>
      <c r="E12" s="311" t="s">
        <v>14</v>
      </c>
      <c r="F12" s="302">
        <f>data66!B9</f>
        <v>5</v>
      </c>
      <c r="G12" s="302">
        <f>data66!C9</f>
        <v>6</v>
      </c>
      <c r="H12" s="407">
        <f t="shared" si="13"/>
        <v>11</v>
      </c>
      <c r="I12" s="303">
        <f>data66!D9</f>
        <v>5</v>
      </c>
      <c r="J12" s="303">
        <f>data66!E9</f>
        <v>9</v>
      </c>
      <c r="K12" s="304">
        <f t="shared" si="14"/>
        <v>14</v>
      </c>
      <c r="L12" s="303">
        <f>data66!F9</f>
        <v>6</v>
      </c>
      <c r="M12" s="303">
        <f>data66!G9</f>
        <v>9</v>
      </c>
      <c r="N12" s="304">
        <f t="shared" si="15"/>
        <v>15</v>
      </c>
      <c r="O12" s="303">
        <f>data66!H9</f>
        <v>5</v>
      </c>
      <c r="P12" s="303">
        <f>data66!I9</f>
        <v>20</v>
      </c>
      <c r="Q12" s="304">
        <f t="shared" si="16"/>
        <v>25</v>
      </c>
      <c r="R12" s="303">
        <f>data66!J9+data66!L9+data66!N9</f>
        <v>10</v>
      </c>
      <c r="S12" s="303">
        <f>data66!K9+data66!M9+data66!O9</f>
        <v>20</v>
      </c>
      <c r="T12" s="304">
        <f t="shared" si="17"/>
        <v>30</v>
      </c>
      <c r="U12" s="305">
        <f t="shared" si="18"/>
        <v>31</v>
      </c>
      <c r="V12" s="305">
        <f t="shared" si="19"/>
        <v>64</v>
      </c>
      <c r="W12" s="306">
        <f t="shared" si="0"/>
        <v>95</v>
      </c>
      <c r="X12" s="305">
        <f>data66!Q9</f>
        <v>0</v>
      </c>
      <c r="Y12" s="305">
        <f>data66!R9</f>
        <v>0</v>
      </c>
      <c r="Z12" s="304">
        <f t="shared" si="20"/>
        <v>0</v>
      </c>
      <c r="AA12" s="303">
        <f>data66!S9</f>
        <v>0</v>
      </c>
      <c r="AB12" s="303">
        <f>data66!T9</f>
        <v>0</v>
      </c>
      <c r="AC12" s="304">
        <f t="shared" si="21"/>
        <v>0</v>
      </c>
      <c r="AD12" s="303">
        <f>data66!U9</f>
        <v>0</v>
      </c>
      <c r="AE12" s="303">
        <f>data66!V9</f>
        <v>0</v>
      </c>
      <c r="AF12" s="304">
        <f t="shared" si="22"/>
        <v>0</v>
      </c>
      <c r="AG12" s="303">
        <f>data66!W9</f>
        <v>0</v>
      </c>
      <c r="AH12" s="303">
        <f>data66!X9</f>
        <v>0</v>
      </c>
      <c r="AI12" s="304">
        <f t="shared" si="23"/>
        <v>0</v>
      </c>
      <c r="AJ12" s="303">
        <f>data66!Y9+data66!AA9+data66!AC9</f>
        <v>0</v>
      </c>
      <c r="AK12" s="303">
        <f>data66!Z9+data66!AB9+data66!AD9</f>
        <v>0</v>
      </c>
      <c r="AL12" s="304">
        <f t="shared" si="24"/>
        <v>0</v>
      </c>
      <c r="AM12" s="305">
        <f t="shared" si="25"/>
        <v>0</v>
      </c>
      <c r="AN12" s="305">
        <f t="shared" si="26"/>
        <v>0</v>
      </c>
      <c r="AO12" s="306">
        <f t="shared" si="27"/>
        <v>0</v>
      </c>
      <c r="AP12" s="303">
        <f t="shared" si="1"/>
        <v>5</v>
      </c>
      <c r="AQ12" s="303">
        <f t="shared" si="2"/>
        <v>6</v>
      </c>
      <c r="AR12" s="304">
        <f t="shared" si="28"/>
        <v>11</v>
      </c>
      <c r="AS12" s="307">
        <f t="shared" si="3"/>
        <v>5</v>
      </c>
      <c r="AT12" s="307">
        <f t="shared" si="4"/>
        <v>9</v>
      </c>
      <c r="AU12" s="308">
        <f t="shared" si="29"/>
        <v>14</v>
      </c>
      <c r="AV12" s="303">
        <f t="shared" si="5"/>
        <v>6</v>
      </c>
      <c r="AW12" s="303">
        <f t="shared" si="6"/>
        <v>9</v>
      </c>
      <c r="AX12" s="304">
        <f t="shared" si="7"/>
        <v>15</v>
      </c>
      <c r="AY12" s="303">
        <f t="shared" si="8"/>
        <v>5</v>
      </c>
      <c r="AZ12" s="303">
        <f t="shared" si="9"/>
        <v>20</v>
      </c>
      <c r="BA12" s="304">
        <f t="shared" si="10"/>
        <v>25</v>
      </c>
      <c r="BB12" s="305">
        <f t="shared" si="30"/>
        <v>10</v>
      </c>
      <c r="BC12" s="305">
        <f t="shared" si="31"/>
        <v>20</v>
      </c>
      <c r="BD12" s="304">
        <f t="shared" si="11"/>
        <v>30</v>
      </c>
      <c r="BE12" s="305">
        <f t="shared" si="32"/>
        <v>31</v>
      </c>
      <c r="BF12" s="305">
        <f t="shared" si="33"/>
        <v>64</v>
      </c>
      <c r="BG12" s="309">
        <f t="shared" si="12"/>
        <v>95</v>
      </c>
    </row>
    <row r="13" spans="1:59" ht="21.75" x14ac:dyDescent="0.5">
      <c r="A13" s="299"/>
      <c r="B13" s="300">
        <v>8</v>
      </c>
      <c r="C13" s="310" t="s">
        <v>12</v>
      </c>
      <c r="D13" s="301" t="str">
        <f>data66!A10</f>
        <v>วิทยาศาสตร์และเทคโนโลยีการอาหาร</v>
      </c>
      <c r="E13" s="311" t="s">
        <v>14</v>
      </c>
      <c r="F13" s="302">
        <f>data66!B10</f>
        <v>4</v>
      </c>
      <c r="G13" s="302">
        <f>data66!C10</f>
        <v>7</v>
      </c>
      <c r="H13" s="407">
        <f t="shared" si="13"/>
        <v>11</v>
      </c>
      <c r="I13" s="303">
        <f>data66!D10</f>
        <v>2</v>
      </c>
      <c r="J13" s="303">
        <f>data66!E10</f>
        <v>6</v>
      </c>
      <c r="K13" s="304">
        <f t="shared" si="14"/>
        <v>8</v>
      </c>
      <c r="L13" s="303">
        <f>data66!F10</f>
        <v>0</v>
      </c>
      <c r="M13" s="303">
        <f>data66!G10</f>
        <v>0</v>
      </c>
      <c r="N13" s="304"/>
      <c r="O13" s="303">
        <f>data66!H10</f>
        <v>1</v>
      </c>
      <c r="P13" s="303">
        <f>data66!I10</f>
        <v>7</v>
      </c>
      <c r="Q13" s="304">
        <f t="shared" si="16"/>
        <v>8</v>
      </c>
      <c r="R13" s="303">
        <f>data66!J10+data66!L10+data66!N10</f>
        <v>0</v>
      </c>
      <c r="S13" s="303">
        <f>data66!K10+data66!M10+data66!O10</f>
        <v>6</v>
      </c>
      <c r="T13" s="304">
        <f t="shared" si="17"/>
        <v>6</v>
      </c>
      <c r="U13" s="305">
        <f t="shared" si="18"/>
        <v>7</v>
      </c>
      <c r="V13" s="305">
        <f t="shared" si="19"/>
        <v>26</v>
      </c>
      <c r="W13" s="306">
        <f t="shared" si="0"/>
        <v>33</v>
      </c>
      <c r="X13" s="305">
        <f>data66!Q10</f>
        <v>0</v>
      </c>
      <c r="Y13" s="305">
        <f>data66!R10</f>
        <v>0</v>
      </c>
      <c r="Z13" s="304">
        <f t="shared" si="20"/>
        <v>0</v>
      </c>
      <c r="AA13" s="303">
        <f>data66!S10</f>
        <v>0</v>
      </c>
      <c r="AB13" s="303">
        <f>data66!T10</f>
        <v>0</v>
      </c>
      <c r="AC13" s="304">
        <f t="shared" si="21"/>
        <v>0</v>
      </c>
      <c r="AD13" s="303">
        <f>data66!U10</f>
        <v>0</v>
      </c>
      <c r="AE13" s="303">
        <f>data66!V10</f>
        <v>0</v>
      </c>
      <c r="AF13" s="304">
        <f t="shared" si="22"/>
        <v>0</v>
      </c>
      <c r="AG13" s="303">
        <f>data66!W10</f>
        <v>0</v>
      </c>
      <c r="AH13" s="303">
        <f>data66!X10</f>
        <v>0</v>
      </c>
      <c r="AI13" s="304">
        <f t="shared" si="23"/>
        <v>0</v>
      </c>
      <c r="AJ13" s="303">
        <f>data66!Y10+data66!AA10+data66!AC10</f>
        <v>0</v>
      </c>
      <c r="AK13" s="303">
        <f>data66!Z10+data66!AB10+data66!AD10</f>
        <v>0</v>
      </c>
      <c r="AL13" s="304">
        <f t="shared" si="24"/>
        <v>0</v>
      </c>
      <c r="AM13" s="305">
        <f t="shared" si="25"/>
        <v>0</v>
      </c>
      <c r="AN13" s="305">
        <f t="shared" si="26"/>
        <v>0</v>
      </c>
      <c r="AO13" s="306">
        <f t="shared" si="27"/>
        <v>0</v>
      </c>
      <c r="AP13" s="303">
        <f t="shared" si="1"/>
        <v>4</v>
      </c>
      <c r="AQ13" s="303">
        <f t="shared" si="2"/>
        <v>7</v>
      </c>
      <c r="AR13" s="304">
        <f t="shared" si="28"/>
        <v>11</v>
      </c>
      <c r="AS13" s="307">
        <f t="shared" si="3"/>
        <v>2</v>
      </c>
      <c r="AT13" s="307">
        <f t="shared" si="4"/>
        <v>6</v>
      </c>
      <c r="AU13" s="308">
        <f t="shared" si="29"/>
        <v>8</v>
      </c>
      <c r="AV13" s="303">
        <f t="shared" si="5"/>
        <v>0</v>
      </c>
      <c r="AW13" s="303">
        <f t="shared" si="6"/>
        <v>0</v>
      </c>
      <c r="AX13" s="304">
        <f t="shared" si="7"/>
        <v>0</v>
      </c>
      <c r="AY13" s="303">
        <f t="shared" si="8"/>
        <v>1</v>
      </c>
      <c r="AZ13" s="303">
        <f t="shared" si="9"/>
        <v>7</v>
      </c>
      <c r="BA13" s="304">
        <f t="shared" si="10"/>
        <v>8</v>
      </c>
      <c r="BB13" s="305">
        <f t="shared" si="30"/>
        <v>0</v>
      </c>
      <c r="BC13" s="305">
        <f t="shared" si="31"/>
        <v>6</v>
      </c>
      <c r="BD13" s="304">
        <f t="shared" si="11"/>
        <v>6</v>
      </c>
      <c r="BE13" s="305">
        <f t="shared" si="32"/>
        <v>7</v>
      </c>
      <c r="BF13" s="305">
        <f t="shared" si="33"/>
        <v>26</v>
      </c>
      <c r="BG13" s="309">
        <f t="shared" si="12"/>
        <v>33</v>
      </c>
    </row>
    <row r="14" spans="1:59" ht="21.75" x14ac:dyDescent="0.5">
      <c r="A14" s="299"/>
      <c r="B14" s="300">
        <v>9</v>
      </c>
      <c r="C14" s="310" t="s">
        <v>12</v>
      </c>
      <c r="D14" s="301" t="str">
        <f>data66!A11</f>
        <v>เทคโนโลยีการเกษตร</v>
      </c>
      <c r="E14" s="311" t="s">
        <v>14</v>
      </c>
      <c r="F14" s="302">
        <f>data66!B11</f>
        <v>11</v>
      </c>
      <c r="G14" s="302">
        <f>data66!C11</f>
        <v>7</v>
      </c>
      <c r="H14" s="407">
        <f t="shared" si="13"/>
        <v>18</v>
      </c>
      <c r="I14" s="303">
        <f>data66!D11</f>
        <v>9</v>
      </c>
      <c r="J14" s="303">
        <f>data66!E11</f>
        <v>7</v>
      </c>
      <c r="K14" s="304">
        <f t="shared" si="14"/>
        <v>16</v>
      </c>
      <c r="L14" s="303">
        <f>data66!F11</f>
        <v>4</v>
      </c>
      <c r="M14" s="303">
        <f>data66!G11</f>
        <v>4</v>
      </c>
      <c r="N14" s="304">
        <f t="shared" si="15"/>
        <v>8</v>
      </c>
      <c r="O14" s="303">
        <f>data66!H11</f>
        <v>12</v>
      </c>
      <c r="P14" s="303">
        <f>data66!I11</f>
        <v>11</v>
      </c>
      <c r="Q14" s="304">
        <f t="shared" si="16"/>
        <v>23</v>
      </c>
      <c r="R14" s="303">
        <f>data66!J11+data66!L11+data66!N11</f>
        <v>5</v>
      </c>
      <c r="S14" s="303">
        <f>data66!K11+data66!M11+data66!O11</f>
        <v>2</v>
      </c>
      <c r="T14" s="304">
        <f t="shared" si="17"/>
        <v>7</v>
      </c>
      <c r="U14" s="305">
        <f t="shared" si="18"/>
        <v>41</v>
      </c>
      <c r="V14" s="305">
        <f t="shared" si="19"/>
        <v>31</v>
      </c>
      <c r="W14" s="306">
        <f t="shared" si="0"/>
        <v>72</v>
      </c>
      <c r="X14" s="305">
        <f>data66!Q11</f>
        <v>0</v>
      </c>
      <c r="Y14" s="305">
        <f>data66!R11</f>
        <v>0</v>
      </c>
      <c r="Z14" s="304">
        <f t="shared" si="20"/>
        <v>0</v>
      </c>
      <c r="AA14" s="303">
        <f>data66!S11</f>
        <v>0</v>
      </c>
      <c r="AB14" s="303">
        <f>data66!T11</f>
        <v>0</v>
      </c>
      <c r="AC14" s="304">
        <f t="shared" si="21"/>
        <v>0</v>
      </c>
      <c r="AD14" s="303">
        <f>data66!U11</f>
        <v>0</v>
      </c>
      <c r="AE14" s="303">
        <f>data66!V11</f>
        <v>0</v>
      </c>
      <c r="AF14" s="304">
        <f t="shared" si="22"/>
        <v>0</v>
      </c>
      <c r="AG14" s="303">
        <f>data66!W11</f>
        <v>0</v>
      </c>
      <c r="AH14" s="303">
        <f>data66!X11</f>
        <v>0</v>
      </c>
      <c r="AI14" s="304">
        <f t="shared" si="23"/>
        <v>0</v>
      </c>
      <c r="AJ14" s="303">
        <f>data66!Y11+data66!AA11+data66!AC11</f>
        <v>0</v>
      </c>
      <c r="AK14" s="303">
        <f>data66!Z11+data66!AB11+data66!AD11</f>
        <v>0</v>
      </c>
      <c r="AL14" s="304">
        <f t="shared" si="24"/>
        <v>0</v>
      </c>
      <c r="AM14" s="305">
        <f t="shared" si="25"/>
        <v>0</v>
      </c>
      <c r="AN14" s="305">
        <f t="shared" si="26"/>
        <v>0</v>
      </c>
      <c r="AO14" s="306">
        <f t="shared" si="27"/>
        <v>0</v>
      </c>
      <c r="AP14" s="303">
        <f t="shared" si="1"/>
        <v>11</v>
      </c>
      <c r="AQ14" s="303">
        <f t="shared" si="2"/>
        <v>7</v>
      </c>
      <c r="AR14" s="304">
        <f t="shared" si="28"/>
        <v>18</v>
      </c>
      <c r="AS14" s="307">
        <f t="shared" si="3"/>
        <v>9</v>
      </c>
      <c r="AT14" s="307">
        <f t="shared" si="4"/>
        <v>7</v>
      </c>
      <c r="AU14" s="308">
        <f t="shared" si="29"/>
        <v>16</v>
      </c>
      <c r="AV14" s="303">
        <f t="shared" si="5"/>
        <v>4</v>
      </c>
      <c r="AW14" s="303">
        <f t="shared" si="6"/>
        <v>4</v>
      </c>
      <c r="AX14" s="304">
        <f t="shared" si="7"/>
        <v>8</v>
      </c>
      <c r="AY14" s="303">
        <f t="shared" si="8"/>
        <v>12</v>
      </c>
      <c r="AZ14" s="303">
        <f t="shared" si="9"/>
        <v>11</v>
      </c>
      <c r="BA14" s="304">
        <f t="shared" si="10"/>
        <v>23</v>
      </c>
      <c r="BB14" s="305">
        <f t="shared" si="30"/>
        <v>5</v>
      </c>
      <c r="BC14" s="305">
        <f t="shared" si="31"/>
        <v>2</v>
      </c>
      <c r="BD14" s="304">
        <f t="shared" si="11"/>
        <v>7</v>
      </c>
      <c r="BE14" s="305">
        <f t="shared" si="32"/>
        <v>41</v>
      </c>
      <c r="BF14" s="305">
        <f t="shared" si="33"/>
        <v>31</v>
      </c>
      <c r="BG14" s="309">
        <f t="shared" si="12"/>
        <v>72</v>
      </c>
    </row>
    <row r="15" spans="1:59" ht="21.75" x14ac:dyDescent="0.5">
      <c r="A15" s="299" t="s">
        <v>133</v>
      </c>
      <c r="B15" s="300">
        <v>10</v>
      </c>
      <c r="C15" s="310" t="s">
        <v>90</v>
      </c>
      <c r="D15" s="301" t="str">
        <f>data66!A12</f>
        <v>เทคโนโลยีการจัดการอุตสาหกรรม</v>
      </c>
      <c r="E15" s="311" t="s">
        <v>14</v>
      </c>
      <c r="F15" s="302">
        <f>data66!B12</f>
        <v>7</v>
      </c>
      <c r="G15" s="302">
        <f>data66!C12</f>
        <v>2</v>
      </c>
      <c r="H15" s="407">
        <f t="shared" si="13"/>
        <v>9</v>
      </c>
      <c r="I15" s="303">
        <f>data66!D12</f>
        <v>4</v>
      </c>
      <c r="J15" s="303">
        <f>data66!E12</f>
        <v>5</v>
      </c>
      <c r="K15" s="304">
        <f t="shared" si="14"/>
        <v>9</v>
      </c>
      <c r="L15" s="303">
        <f>data66!F12</f>
        <v>8</v>
      </c>
      <c r="M15" s="303">
        <f>data66!G12</f>
        <v>2</v>
      </c>
      <c r="N15" s="304">
        <f t="shared" si="15"/>
        <v>10</v>
      </c>
      <c r="O15" s="303">
        <f>data66!H12</f>
        <v>6</v>
      </c>
      <c r="P15" s="303">
        <f>data66!I12</f>
        <v>0</v>
      </c>
      <c r="Q15" s="304">
        <f t="shared" si="16"/>
        <v>6</v>
      </c>
      <c r="R15" s="303">
        <f>data66!J12+data66!L12+data66!N12</f>
        <v>9</v>
      </c>
      <c r="S15" s="303">
        <f>data66!K12+data66!M12+data66!O12</f>
        <v>3</v>
      </c>
      <c r="T15" s="304">
        <f t="shared" si="17"/>
        <v>12</v>
      </c>
      <c r="U15" s="305">
        <f t="shared" si="18"/>
        <v>34</v>
      </c>
      <c r="V15" s="305">
        <f t="shared" si="19"/>
        <v>12</v>
      </c>
      <c r="W15" s="306">
        <f t="shared" si="0"/>
        <v>46</v>
      </c>
      <c r="X15" s="305">
        <f>data66!Q12</f>
        <v>0</v>
      </c>
      <c r="Y15" s="305">
        <f>data66!R12</f>
        <v>0</v>
      </c>
      <c r="Z15" s="304">
        <f t="shared" si="20"/>
        <v>0</v>
      </c>
      <c r="AA15" s="303">
        <f>data66!S12</f>
        <v>0</v>
      </c>
      <c r="AB15" s="303">
        <f>data66!T12</f>
        <v>0</v>
      </c>
      <c r="AC15" s="304">
        <f t="shared" si="21"/>
        <v>0</v>
      </c>
      <c r="AD15" s="303">
        <f>data66!U12</f>
        <v>0</v>
      </c>
      <c r="AE15" s="303">
        <f>data66!V12</f>
        <v>0</v>
      </c>
      <c r="AF15" s="304">
        <f t="shared" si="22"/>
        <v>0</v>
      </c>
      <c r="AG15" s="303">
        <f>data66!W12</f>
        <v>0</v>
      </c>
      <c r="AH15" s="303">
        <f>data66!X12</f>
        <v>0</v>
      </c>
      <c r="AI15" s="304">
        <f t="shared" si="23"/>
        <v>0</v>
      </c>
      <c r="AJ15" s="303">
        <f>data66!Y12+data66!AA12+data66!AC12</f>
        <v>0</v>
      </c>
      <c r="AK15" s="303">
        <f>data66!Z12+data66!AB12+data66!AD12</f>
        <v>0</v>
      </c>
      <c r="AL15" s="304">
        <f t="shared" si="24"/>
        <v>0</v>
      </c>
      <c r="AM15" s="305">
        <f t="shared" si="25"/>
        <v>0</v>
      </c>
      <c r="AN15" s="305">
        <f t="shared" si="26"/>
        <v>0</v>
      </c>
      <c r="AO15" s="306">
        <f t="shared" si="27"/>
        <v>0</v>
      </c>
      <c r="AP15" s="303">
        <f t="shared" si="1"/>
        <v>7</v>
      </c>
      <c r="AQ15" s="303">
        <f t="shared" si="2"/>
        <v>2</v>
      </c>
      <c r="AR15" s="304">
        <f t="shared" si="28"/>
        <v>9</v>
      </c>
      <c r="AS15" s="307">
        <f t="shared" si="3"/>
        <v>4</v>
      </c>
      <c r="AT15" s="307">
        <f t="shared" si="4"/>
        <v>5</v>
      </c>
      <c r="AU15" s="308">
        <f t="shared" si="29"/>
        <v>9</v>
      </c>
      <c r="AV15" s="303">
        <f t="shared" si="5"/>
        <v>8</v>
      </c>
      <c r="AW15" s="303">
        <f t="shared" si="6"/>
        <v>2</v>
      </c>
      <c r="AX15" s="304">
        <f t="shared" si="7"/>
        <v>10</v>
      </c>
      <c r="AY15" s="303">
        <f t="shared" si="8"/>
        <v>6</v>
      </c>
      <c r="AZ15" s="303">
        <f t="shared" si="9"/>
        <v>0</v>
      </c>
      <c r="BA15" s="304">
        <f t="shared" si="10"/>
        <v>6</v>
      </c>
      <c r="BB15" s="305">
        <f t="shared" si="30"/>
        <v>9</v>
      </c>
      <c r="BC15" s="305">
        <f t="shared" si="31"/>
        <v>3</v>
      </c>
      <c r="BD15" s="304">
        <f t="shared" si="11"/>
        <v>12</v>
      </c>
      <c r="BE15" s="305">
        <f t="shared" si="32"/>
        <v>34</v>
      </c>
      <c r="BF15" s="305">
        <f t="shared" si="33"/>
        <v>12</v>
      </c>
      <c r="BG15" s="309">
        <f t="shared" si="12"/>
        <v>46</v>
      </c>
    </row>
    <row r="16" spans="1:59" ht="21.75" x14ac:dyDescent="0.5">
      <c r="A16" s="299" t="s">
        <v>133</v>
      </c>
      <c r="B16" s="300">
        <v>11</v>
      </c>
      <c r="C16" s="310" t="s">
        <v>20</v>
      </c>
      <c r="D16" s="301" t="str">
        <f>data66!A13</f>
        <v>ออกแบบผลิตภัณฑ์อุตสาหกรรม</v>
      </c>
      <c r="E16" s="311" t="s">
        <v>14</v>
      </c>
      <c r="F16" s="302">
        <f>data66!B13</f>
        <v>3</v>
      </c>
      <c r="G16" s="302">
        <f>data66!C13</f>
        <v>0</v>
      </c>
      <c r="H16" s="407">
        <f t="shared" si="13"/>
        <v>3</v>
      </c>
      <c r="I16" s="303">
        <f>data66!D13</f>
        <v>5</v>
      </c>
      <c r="J16" s="303">
        <f>data66!E13</f>
        <v>3</v>
      </c>
      <c r="K16" s="304">
        <f t="shared" si="14"/>
        <v>8</v>
      </c>
      <c r="L16" s="303">
        <f>data66!F13</f>
        <v>2</v>
      </c>
      <c r="M16" s="303">
        <f>data66!G13</f>
        <v>0</v>
      </c>
      <c r="N16" s="304">
        <f t="shared" si="15"/>
        <v>2</v>
      </c>
      <c r="O16" s="303">
        <f>data66!H13</f>
        <v>5</v>
      </c>
      <c r="P16" s="303">
        <f>data66!I13</f>
        <v>1</v>
      </c>
      <c r="Q16" s="304">
        <f t="shared" si="16"/>
        <v>6</v>
      </c>
      <c r="R16" s="303">
        <f>data66!J13+data66!L13+data66!N13</f>
        <v>5</v>
      </c>
      <c r="S16" s="303">
        <f>data66!K13+data66!M13+data66!O13</f>
        <v>5</v>
      </c>
      <c r="T16" s="304">
        <f t="shared" si="17"/>
        <v>10</v>
      </c>
      <c r="U16" s="305">
        <f t="shared" si="18"/>
        <v>20</v>
      </c>
      <c r="V16" s="305">
        <f t="shared" si="19"/>
        <v>9</v>
      </c>
      <c r="W16" s="306">
        <f t="shared" si="0"/>
        <v>29</v>
      </c>
      <c r="X16" s="305">
        <f>data66!Q13</f>
        <v>0</v>
      </c>
      <c r="Y16" s="305">
        <f>data66!R13</f>
        <v>0</v>
      </c>
      <c r="Z16" s="304">
        <f t="shared" si="20"/>
        <v>0</v>
      </c>
      <c r="AA16" s="303">
        <f>data66!S13</f>
        <v>0</v>
      </c>
      <c r="AB16" s="303">
        <f>data66!T13</f>
        <v>0</v>
      </c>
      <c r="AC16" s="304">
        <f t="shared" si="21"/>
        <v>0</v>
      </c>
      <c r="AD16" s="303">
        <f>data66!U13</f>
        <v>0</v>
      </c>
      <c r="AE16" s="303">
        <f>data66!V13</f>
        <v>0</v>
      </c>
      <c r="AF16" s="304">
        <f t="shared" si="22"/>
        <v>0</v>
      </c>
      <c r="AG16" s="303">
        <f>data66!W13</f>
        <v>0</v>
      </c>
      <c r="AH16" s="303">
        <f>data66!X13</f>
        <v>0</v>
      </c>
      <c r="AI16" s="304">
        <f t="shared" si="23"/>
        <v>0</v>
      </c>
      <c r="AJ16" s="303">
        <f>data66!Y13+data66!AA13+data66!AC13</f>
        <v>0</v>
      </c>
      <c r="AK16" s="303">
        <f>data66!Z13+data66!AB13+data66!AD13</f>
        <v>0</v>
      </c>
      <c r="AL16" s="304">
        <f t="shared" si="24"/>
        <v>0</v>
      </c>
      <c r="AM16" s="305">
        <f t="shared" si="25"/>
        <v>0</v>
      </c>
      <c r="AN16" s="305">
        <f t="shared" si="26"/>
        <v>0</v>
      </c>
      <c r="AO16" s="306">
        <f t="shared" si="27"/>
        <v>0</v>
      </c>
      <c r="AP16" s="303">
        <f t="shared" si="1"/>
        <v>3</v>
      </c>
      <c r="AQ16" s="303">
        <f t="shared" si="2"/>
        <v>0</v>
      </c>
      <c r="AR16" s="304">
        <f t="shared" si="28"/>
        <v>3</v>
      </c>
      <c r="AS16" s="307">
        <f t="shared" si="3"/>
        <v>5</v>
      </c>
      <c r="AT16" s="307">
        <f t="shared" si="4"/>
        <v>3</v>
      </c>
      <c r="AU16" s="308">
        <f t="shared" si="29"/>
        <v>8</v>
      </c>
      <c r="AV16" s="303">
        <f t="shared" si="5"/>
        <v>2</v>
      </c>
      <c r="AW16" s="303">
        <f t="shared" si="6"/>
        <v>0</v>
      </c>
      <c r="AX16" s="304">
        <f t="shared" si="7"/>
        <v>2</v>
      </c>
      <c r="AY16" s="303">
        <f t="shared" si="8"/>
        <v>5</v>
      </c>
      <c r="AZ16" s="303">
        <f t="shared" si="9"/>
        <v>1</v>
      </c>
      <c r="BA16" s="304">
        <f t="shared" si="10"/>
        <v>6</v>
      </c>
      <c r="BB16" s="305">
        <f t="shared" si="30"/>
        <v>5</v>
      </c>
      <c r="BC16" s="305">
        <f t="shared" si="31"/>
        <v>5</v>
      </c>
      <c r="BD16" s="304">
        <f t="shared" si="11"/>
        <v>10</v>
      </c>
      <c r="BE16" s="305">
        <f t="shared" si="32"/>
        <v>20</v>
      </c>
      <c r="BF16" s="305">
        <f t="shared" si="33"/>
        <v>9</v>
      </c>
      <c r="BG16" s="309">
        <f t="shared" si="12"/>
        <v>29</v>
      </c>
    </row>
    <row r="17" spans="1:59" ht="21.75" x14ac:dyDescent="0.5">
      <c r="A17" s="299"/>
      <c r="B17" s="300">
        <v>12</v>
      </c>
      <c r="C17" s="310" t="s">
        <v>20</v>
      </c>
      <c r="D17" s="301" t="str">
        <f>data66!A14</f>
        <v>เทคโนโลยีโยธาและสถาปัตยกรรม</v>
      </c>
      <c r="E17" s="311" t="s">
        <v>14</v>
      </c>
      <c r="F17" s="302">
        <f>data66!B14</f>
        <v>19</v>
      </c>
      <c r="G17" s="302">
        <f>data66!C14</f>
        <v>4</v>
      </c>
      <c r="H17" s="407">
        <f t="shared" si="13"/>
        <v>23</v>
      </c>
      <c r="I17" s="303">
        <f>data66!D14</f>
        <v>11</v>
      </c>
      <c r="J17" s="303">
        <f>data66!E14</f>
        <v>12</v>
      </c>
      <c r="K17" s="304">
        <f t="shared" si="14"/>
        <v>23</v>
      </c>
      <c r="L17" s="303">
        <f>data66!F14</f>
        <v>9</v>
      </c>
      <c r="M17" s="303">
        <f>data66!G14</f>
        <v>10</v>
      </c>
      <c r="N17" s="304">
        <f t="shared" si="15"/>
        <v>19</v>
      </c>
      <c r="O17" s="303">
        <f>data66!H14</f>
        <v>19</v>
      </c>
      <c r="P17" s="303">
        <f>data66!I14</f>
        <v>5</v>
      </c>
      <c r="Q17" s="304">
        <f t="shared" si="16"/>
        <v>24</v>
      </c>
      <c r="R17" s="303">
        <f>data66!J14+data66!L14+data66!N14</f>
        <v>23</v>
      </c>
      <c r="S17" s="303">
        <f>data66!K14+data66!M14+data66!O14</f>
        <v>4</v>
      </c>
      <c r="T17" s="304">
        <f t="shared" si="17"/>
        <v>27</v>
      </c>
      <c r="U17" s="305">
        <f t="shared" si="18"/>
        <v>81</v>
      </c>
      <c r="V17" s="305">
        <f t="shared" si="19"/>
        <v>35</v>
      </c>
      <c r="W17" s="306">
        <f t="shared" si="0"/>
        <v>116</v>
      </c>
      <c r="X17" s="305">
        <f>data66!Q14</f>
        <v>12</v>
      </c>
      <c r="Y17" s="305">
        <f>data66!R14</f>
        <v>1</v>
      </c>
      <c r="Z17" s="304">
        <f t="shared" si="20"/>
        <v>13</v>
      </c>
      <c r="AA17" s="303">
        <f>data66!S14</f>
        <v>7</v>
      </c>
      <c r="AB17" s="303">
        <f>data66!T14</f>
        <v>1</v>
      </c>
      <c r="AC17" s="304">
        <f t="shared" si="21"/>
        <v>8</v>
      </c>
      <c r="AD17" s="303">
        <f>data66!U14</f>
        <v>10</v>
      </c>
      <c r="AE17" s="303">
        <f>data66!V14</f>
        <v>3</v>
      </c>
      <c r="AF17" s="304">
        <f t="shared" si="22"/>
        <v>13</v>
      </c>
      <c r="AG17" s="303">
        <f>data66!W14</f>
        <v>11</v>
      </c>
      <c r="AH17" s="303">
        <f>data66!X14</f>
        <v>1</v>
      </c>
      <c r="AI17" s="304">
        <f t="shared" si="23"/>
        <v>12</v>
      </c>
      <c r="AJ17" s="303">
        <f>data66!Y14+data66!AA14+data66!AC14</f>
        <v>3</v>
      </c>
      <c r="AK17" s="303">
        <f>data66!Z14+data66!AB14+data66!AD14</f>
        <v>0</v>
      </c>
      <c r="AL17" s="304">
        <f t="shared" si="24"/>
        <v>3</v>
      </c>
      <c r="AM17" s="305">
        <f t="shared" si="25"/>
        <v>43</v>
      </c>
      <c r="AN17" s="305">
        <f t="shared" si="26"/>
        <v>6</v>
      </c>
      <c r="AO17" s="306">
        <f t="shared" si="27"/>
        <v>49</v>
      </c>
      <c r="AP17" s="303">
        <f t="shared" si="1"/>
        <v>31</v>
      </c>
      <c r="AQ17" s="303">
        <f t="shared" si="2"/>
        <v>5</v>
      </c>
      <c r="AR17" s="304">
        <f t="shared" si="28"/>
        <v>36</v>
      </c>
      <c r="AS17" s="307">
        <f t="shared" si="3"/>
        <v>18</v>
      </c>
      <c r="AT17" s="307">
        <f t="shared" si="4"/>
        <v>13</v>
      </c>
      <c r="AU17" s="308">
        <f t="shared" si="29"/>
        <v>31</v>
      </c>
      <c r="AV17" s="303">
        <f t="shared" si="5"/>
        <v>19</v>
      </c>
      <c r="AW17" s="303">
        <f t="shared" si="6"/>
        <v>13</v>
      </c>
      <c r="AX17" s="304">
        <f t="shared" si="7"/>
        <v>32</v>
      </c>
      <c r="AY17" s="303">
        <f t="shared" si="8"/>
        <v>30</v>
      </c>
      <c r="AZ17" s="303">
        <f t="shared" si="9"/>
        <v>6</v>
      </c>
      <c r="BA17" s="304">
        <f t="shared" si="10"/>
        <v>36</v>
      </c>
      <c r="BB17" s="305">
        <f t="shared" si="30"/>
        <v>26</v>
      </c>
      <c r="BC17" s="305">
        <f t="shared" si="31"/>
        <v>4</v>
      </c>
      <c r="BD17" s="304">
        <f t="shared" si="11"/>
        <v>30</v>
      </c>
      <c r="BE17" s="305">
        <f t="shared" si="32"/>
        <v>124</v>
      </c>
      <c r="BF17" s="305">
        <f t="shared" si="33"/>
        <v>41</v>
      </c>
      <c r="BG17" s="309">
        <f t="shared" si="12"/>
        <v>165</v>
      </c>
    </row>
    <row r="18" spans="1:59" ht="21.75" x14ac:dyDescent="0.5">
      <c r="A18" s="299"/>
      <c r="B18" s="300">
        <v>13</v>
      </c>
      <c r="C18" s="310" t="s">
        <v>12</v>
      </c>
      <c r="D18" s="301" t="str">
        <f>data66!A15</f>
        <v>อาชีวอนามัยและความปลอดภัย</v>
      </c>
      <c r="E18" s="311" t="s">
        <v>14</v>
      </c>
      <c r="F18" s="302">
        <f>data66!B15</f>
        <v>7</v>
      </c>
      <c r="G18" s="302">
        <f>data66!C15</f>
        <v>32</v>
      </c>
      <c r="H18" s="407">
        <f t="shared" si="13"/>
        <v>39</v>
      </c>
      <c r="I18" s="303">
        <f>data66!D15</f>
        <v>2</v>
      </c>
      <c r="J18" s="303">
        <f>data66!E15</f>
        <v>32</v>
      </c>
      <c r="K18" s="304">
        <f t="shared" si="14"/>
        <v>34</v>
      </c>
      <c r="L18" s="303">
        <f>data66!F15</f>
        <v>5</v>
      </c>
      <c r="M18" s="303">
        <f>data66!G15</f>
        <v>35</v>
      </c>
      <c r="N18" s="304">
        <f t="shared" si="15"/>
        <v>40</v>
      </c>
      <c r="O18" s="303">
        <f>data66!H15</f>
        <v>2</v>
      </c>
      <c r="P18" s="303">
        <f>data66!I15</f>
        <v>43</v>
      </c>
      <c r="Q18" s="304">
        <f t="shared" si="16"/>
        <v>45</v>
      </c>
      <c r="R18" s="303">
        <f>data66!J15+data66!L15+data66!N15</f>
        <v>0</v>
      </c>
      <c r="S18" s="303">
        <f>data66!K15+data66!M15+data66!O15</f>
        <v>0</v>
      </c>
      <c r="T18" s="304"/>
      <c r="U18" s="305">
        <f t="shared" si="18"/>
        <v>16</v>
      </c>
      <c r="V18" s="305">
        <f t="shared" si="19"/>
        <v>142</v>
      </c>
      <c r="W18" s="306">
        <f t="shared" si="0"/>
        <v>158</v>
      </c>
      <c r="X18" s="305">
        <f>data66!Q15</f>
        <v>0</v>
      </c>
      <c r="Y18" s="305">
        <f>data66!R15</f>
        <v>0</v>
      </c>
      <c r="Z18" s="304">
        <f t="shared" si="20"/>
        <v>0</v>
      </c>
      <c r="AA18" s="303">
        <f>data66!S15</f>
        <v>0</v>
      </c>
      <c r="AB18" s="303">
        <f>data66!T15</f>
        <v>0</v>
      </c>
      <c r="AC18" s="304">
        <f t="shared" si="21"/>
        <v>0</v>
      </c>
      <c r="AD18" s="303">
        <f>data66!U15</f>
        <v>0</v>
      </c>
      <c r="AE18" s="303">
        <f>data66!V15</f>
        <v>0</v>
      </c>
      <c r="AF18" s="304">
        <f t="shared" si="22"/>
        <v>0</v>
      </c>
      <c r="AG18" s="303">
        <f>data66!W15</f>
        <v>0</v>
      </c>
      <c r="AH18" s="303">
        <f>data66!X15</f>
        <v>0</v>
      </c>
      <c r="AI18" s="304">
        <f t="shared" si="23"/>
        <v>0</v>
      </c>
      <c r="AJ18" s="303">
        <f>data66!Y15+data66!AA15+data66!AC15</f>
        <v>0</v>
      </c>
      <c r="AK18" s="303">
        <f>data66!Z15+data66!AB15+data66!AD15</f>
        <v>0</v>
      </c>
      <c r="AL18" s="304">
        <f t="shared" si="24"/>
        <v>0</v>
      </c>
      <c r="AM18" s="305">
        <f t="shared" si="25"/>
        <v>0</v>
      </c>
      <c r="AN18" s="305">
        <f t="shared" si="26"/>
        <v>0</v>
      </c>
      <c r="AO18" s="306">
        <f t="shared" si="27"/>
        <v>0</v>
      </c>
      <c r="AP18" s="303">
        <f t="shared" si="1"/>
        <v>7</v>
      </c>
      <c r="AQ18" s="303">
        <f t="shared" si="2"/>
        <v>32</v>
      </c>
      <c r="AR18" s="304">
        <f t="shared" si="28"/>
        <v>39</v>
      </c>
      <c r="AS18" s="307">
        <f t="shared" si="3"/>
        <v>2</v>
      </c>
      <c r="AT18" s="307">
        <f t="shared" si="4"/>
        <v>32</v>
      </c>
      <c r="AU18" s="308">
        <f t="shared" si="29"/>
        <v>34</v>
      </c>
      <c r="AV18" s="303">
        <f t="shared" si="5"/>
        <v>5</v>
      </c>
      <c r="AW18" s="303">
        <f t="shared" si="6"/>
        <v>35</v>
      </c>
      <c r="AX18" s="304">
        <f t="shared" si="7"/>
        <v>40</v>
      </c>
      <c r="AY18" s="303">
        <f t="shared" si="8"/>
        <v>2</v>
      </c>
      <c r="AZ18" s="303">
        <f t="shared" si="9"/>
        <v>43</v>
      </c>
      <c r="BA18" s="304">
        <f t="shared" si="10"/>
        <v>45</v>
      </c>
      <c r="BB18" s="305">
        <f t="shared" si="30"/>
        <v>0</v>
      </c>
      <c r="BC18" s="305">
        <f t="shared" si="31"/>
        <v>0</v>
      </c>
      <c r="BD18" s="304">
        <f t="shared" si="11"/>
        <v>0</v>
      </c>
      <c r="BE18" s="305">
        <f t="shared" si="32"/>
        <v>16</v>
      </c>
      <c r="BF18" s="305">
        <f t="shared" si="33"/>
        <v>142</v>
      </c>
      <c r="BG18" s="309">
        <f t="shared" si="12"/>
        <v>158</v>
      </c>
    </row>
    <row r="19" spans="1:59" s="268" customFormat="1" ht="22.5" thickBot="1" x14ac:dyDescent="0.55000000000000004">
      <c r="A19" s="431" t="s">
        <v>21</v>
      </c>
      <c r="B19" s="432"/>
      <c r="C19" s="432"/>
      <c r="D19" s="432"/>
      <c r="E19" s="433"/>
      <c r="F19" s="314">
        <f t="shared" ref="F19:H19" si="34">SUM(F6:F18)</f>
        <v>155</v>
      </c>
      <c r="G19" s="314">
        <f t="shared" si="34"/>
        <v>113</v>
      </c>
      <c r="H19" s="314">
        <f t="shared" si="34"/>
        <v>268</v>
      </c>
      <c r="I19" s="314">
        <f>SUM(I6:I18)</f>
        <v>177</v>
      </c>
      <c r="J19" s="314">
        <f t="shared" ref="J19:BG19" si="35">SUM(J6:J18)</f>
        <v>141</v>
      </c>
      <c r="K19" s="314">
        <f t="shared" si="35"/>
        <v>318</v>
      </c>
      <c r="L19" s="314">
        <f t="shared" si="35"/>
        <v>144</v>
      </c>
      <c r="M19" s="314">
        <f t="shared" si="35"/>
        <v>147</v>
      </c>
      <c r="N19" s="314">
        <f t="shared" si="35"/>
        <v>291</v>
      </c>
      <c r="O19" s="314">
        <f t="shared" si="35"/>
        <v>215</v>
      </c>
      <c r="P19" s="314">
        <f t="shared" si="35"/>
        <v>190</v>
      </c>
      <c r="Q19" s="314">
        <f t="shared" si="35"/>
        <v>405</v>
      </c>
      <c r="R19" s="314">
        <f t="shared" si="35"/>
        <v>171</v>
      </c>
      <c r="S19" s="314">
        <f t="shared" si="35"/>
        <v>74</v>
      </c>
      <c r="T19" s="314">
        <f t="shared" si="35"/>
        <v>245</v>
      </c>
      <c r="U19" s="314">
        <f t="shared" si="35"/>
        <v>862</v>
      </c>
      <c r="V19" s="314">
        <f t="shared" si="35"/>
        <v>665</v>
      </c>
      <c r="W19" s="314">
        <f t="shared" si="35"/>
        <v>1527</v>
      </c>
      <c r="X19" s="314">
        <f>SUM(X6:X18)</f>
        <v>12</v>
      </c>
      <c r="Y19" s="314">
        <f t="shared" ref="Y19:AO19" si="36">SUM(Y6:Y18)</f>
        <v>1</v>
      </c>
      <c r="Z19" s="314">
        <f t="shared" si="36"/>
        <v>13</v>
      </c>
      <c r="AA19" s="314">
        <f t="shared" si="36"/>
        <v>11</v>
      </c>
      <c r="AB19" s="314">
        <f t="shared" si="36"/>
        <v>1</v>
      </c>
      <c r="AC19" s="314">
        <f t="shared" si="36"/>
        <v>12</v>
      </c>
      <c r="AD19" s="314">
        <f t="shared" si="36"/>
        <v>15</v>
      </c>
      <c r="AE19" s="314">
        <f t="shared" si="36"/>
        <v>3</v>
      </c>
      <c r="AF19" s="314">
        <f t="shared" si="36"/>
        <v>18</v>
      </c>
      <c r="AG19" s="314">
        <f t="shared" si="36"/>
        <v>18</v>
      </c>
      <c r="AH19" s="314">
        <f t="shared" si="36"/>
        <v>4</v>
      </c>
      <c r="AI19" s="314">
        <f t="shared" si="36"/>
        <v>22</v>
      </c>
      <c r="AJ19" s="314">
        <f t="shared" si="36"/>
        <v>3</v>
      </c>
      <c r="AK19" s="314">
        <f t="shared" si="36"/>
        <v>0</v>
      </c>
      <c r="AL19" s="314">
        <f t="shared" si="36"/>
        <v>3</v>
      </c>
      <c r="AM19" s="314">
        <f t="shared" si="36"/>
        <v>59</v>
      </c>
      <c r="AN19" s="314">
        <f t="shared" si="36"/>
        <v>9</v>
      </c>
      <c r="AO19" s="314">
        <f t="shared" si="36"/>
        <v>68</v>
      </c>
      <c r="AP19" s="314">
        <f t="shared" si="35"/>
        <v>167</v>
      </c>
      <c r="AQ19" s="314">
        <f t="shared" si="35"/>
        <v>114</v>
      </c>
      <c r="AR19" s="314">
        <f t="shared" si="35"/>
        <v>281</v>
      </c>
      <c r="AS19" s="314">
        <f t="shared" si="35"/>
        <v>188</v>
      </c>
      <c r="AT19" s="314">
        <f t="shared" si="35"/>
        <v>142</v>
      </c>
      <c r="AU19" s="314">
        <f t="shared" si="35"/>
        <v>330</v>
      </c>
      <c r="AV19" s="314">
        <f t="shared" si="35"/>
        <v>159</v>
      </c>
      <c r="AW19" s="314">
        <f t="shared" si="35"/>
        <v>150</v>
      </c>
      <c r="AX19" s="314">
        <f t="shared" si="35"/>
        <v>309</v>
      </c>
      <c r="AY19" s="314">
        <f t="shared" si="35"/>
        <v>233</v>
      </c>
      <c r="AZ19" s="314">
        <f t="shared" si="35"/>
        <v>194</v>
      </c>
      <c r="BA19" s="314">
        <f t="shared" si="35"/>
        <v>427</v>
      </c>
      <c r="BB19" s="314">
        <f t="shared" si="35"/>
        <v>174</v>
      </c>
      <c r="BC19" s="314">
        <f t="shared" si="35"/>
        <v>74</v>
      </c>
      <c r="BD19" s="314">
        <f t="shared" si="35"/>
        <v>248</v>
      </c>
      <c r="BE19" s="314">
        <f t="shared" si="35"/>
        <v>921</v>
      </c>
      <c r="BF19" s="314">
        <f t="shared" si="35"/>
        <v>674</v>
      </c>
      <c r="BG19" s="314">
        <f t="shared" si="35"/>
        <v>1595</v>
      </c>
    </row>
    <row r="20" spans="1:59" s="268" customFormat="1" ht="21.75" x14ac:dyDescent="0.5">
      <c r="A20" s="315" t="s">
        <v>22</v>
      </c>
      <c r="B20" s="316"/>
      <c r="C20" s="316"/>
      <c r="D20" s="316"/>
      <c r="E20" s="316"/>
      <c r="F20" s="316"/>
      <c r="G20" s="316"/>
      <c r="H20" s="316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8"/>
    </row>
    <row r="21" spans="1:59" ht="21.75" x14ac:dyDescent="0.5">
      <c r="A21" s="299"/>
      <c r="B21" s="300">
        <v>1</v>
      </c>
      <c r="C21" s="301" t="s">
        <v>23</v>
      </c>
      <c r="D21" s="301" t="str">
        <f>data66!A16</f>
        <v>การศึกษาปฐมวัย</v>
      </c>
      <c r="E21" s="302" t="s">
        <v>14</v>
      </c>
      <c r="F21" s="302">
        <f>data66!B16</f>
        <v>2</v>
      </c>
      <c r="G21" s="302">
        <f>data66!C16</f>
        <v>57</v>
      </c>
      <c r="H21" s="408">
        <f>SUM(F21:G21)</f>
        <v>59</v>
      </c>
      <c r="I21" s="303">
        <f>data66!D16</f>
        <v>2</v>
      </c>
      <c r="J21" s="303">
        <f>data66!E16</f>
        <v>58</v>
      </c>
      <c r="K21" s="319">
        <f>SUM(I21:J21)</f>
        <v>60</v>
      </c>
      <c r="L21" s="303">
        <f>data66!F16</f>
        <v>0</v>
      </c>
      <c r="M21" s="303">
        <f>data66!G16</f>
        <v>60</v>
      </c>
      <c r="N21" s="319">
        <f>SUM(L21:M21)</f>
        <v>60</v>
      </c>
      <c r="O21" s="303">
        <f>data66!H16</f>
        <v>0</v>
      </c>
      <c r="P21" s="303">
        <f>data66!I16</f>
        <v>56</v>
      </c>
      <c r="Q21" s="320">
        <f>SUM(O21:P21)</f>
        <v>56</v>
      </c>
      <c r="R21" s="303">
        <f>data66!J16+data66!L16+data66!N16</f>
        <v>2</v>
      </c>
      <c r="S21" s="303">
        <f>data66!K16+data66!M16+data66!O16</f>
        <v>81</v>
      </c>
      <c r="T21" s="320">
        <f>SUM(R21:S21)</f>
        <v>83</v>
      </c>
      <c r="U21" s="305">
        <f>I21+L21+O21+R21+F21</f>
        <v>6</v>
      </c>
      <c r="V21" s="305">
        <f>J21+M21+P21+S21+G21</f>
        <v>312</v>
      </c>
      <c r="W21" s="321">
        <f t="shared" ref="W21:W32" si="37">SUM(U21:V21)</f>
        <v>318</v>
      </c>
      <c r="X21" s="305"/>
      <c r="Y21" s="305"/>
      <c r="Z21" s="320"/>
      <c r="AA21" s="303"/>
      <c r="AB21" s="303"/>
      <c r="AC21" s="319"/>
      <c r="AD21" s="303"/>
      <c r="AE21" s="303"/>
      <c r="AF21" s="320"/>
      <c r="AG21" s="303"/>
      <c r="AH21" s="303"/>
      <c r="AI21" s="320"/>
      <c r="AJ21" s="303"/>
      <c r="AK21" s="303"/>
      <c r="AL21" s="320"/>
      <c r="AM21" s="305"/>
      <c r="AN21" s="305"/>
      <c r="AO21" s="321"/>
      <c r="AP21" s="303">
        <f t="shared" ref="AP21:AP35" si="38">F21+X21</f>
        <v>2</v>
      </c>
      <c r="AQ21" s="303">
        <f t="shared" ref="AQ21:AQ35" si="39">G21+Y21</f>
        <v>57</v>
      </c>
      <c r="AR21" s="320">
        <f t="shared" ref="AR21:AR35" si="40">SUM(AP21:AQ21)</f>
        <v>59</v>
      </c>
      <c r="AS21" s="307">
        <f t="shared" ref="AS21:AS35" si="41">I21+AA21</f>
        <v>2</v>
      </c>
      <c r="AT21" s="307">
        <f t="shared" ref="AT21:AT35" si="42">J21+AB21</f>
        <v>58</v>
      </c>
      <c r="AU21" s="319">
        <f t="shared" ref="AU21:AU35" si="43">SUM(AS21:AT21)</f>
        <v>60</v>
      </c>
      <c r="AV21" s="303">
        <f t="shared" ref="AV21:AV35" si="44">+L21+AD21</f>
        <v>0</v>
      </c>
      <c r="AW21" s="303">
        <f t="shared" ref="AW21:AW35" si="45">M21+AE21</f>
        <v>60</v>
      </c>
      <c r="AX21" s="320">
        <f t="shared" ref="AX21:AX35" si="46">SUM(AV21:AW21)</f>
        <v>60</v>
      </c>
      <c r="AY21" s="303">
        <f t="shared" ref="AY21:AY35" si="47">O21+AG21</f>
        <v>0</v>
      </c>
      <c r="AZ21" s="303">
        <f t="shared" ref="AZ21:AZ35" si="48">P21+AH21</f>
        <v>56</v>
      </c>
      <c r="BA21" s="320">
        <f t="shared" ref="BA21:BA35" si="49">SUM(AY21:AZ21)</f>
        <v>56</v>
      </c>
      <c r="BB21" s="305">
        <f t="shared" ref="BB21:BB35" si="50">R21+AJ21</f>
        <v>2</v>
      </c>
      <c r="BC21" s="305">
        <f t="shared" ref="BC21:BC35" si="51">S21+AK21</f>
        <v>81</v>
      </c>
      <c r="BD21" s="320">
        <f t="shared" ref="BD21:BD35" si="52">SUM(BB21:BC21)</f>
        <v>83</v>
      </c>
      <c r="BE21" s="305">
        <f t="shared" ref="BE21:BE35" si="53">AP21+AS21+AV21+AY21+BB21</f>
        <v>6</v>
      </c>
      <c r="BF21" s="305">
        <f t="shared" ref="BF21:BF35" si="54">AQ21+AT21+AW21+AZ21+BC21</f>
        <v>312</v>
      </c>
      <c r="BG21" s="322">
        <f t="shared" ref="BG21:BG35" si="55">SUM(BE21:BF21)</f>
        <v>318</v>
      </c>
    </row>
    <row r="22" spans="1:59" ht="21.75" x14ac:dyDescent="0.5">
      <c r="A22" s="299"/>
      <c r="B22" s="300">
        <v>2</v>
      </c>
      <c r="C22" s="310" t="s">
        <v>23</v>
      </c>
      <c r="D22" s="301" t="str">
        <f>data66!A17</f>
        <v>คณิตศาสตร์</v>
      </c>
      <c r="E22" s="311" t="s">
        <v>14</v>
      </c>
      <c r="F22" s="302">
        <f>data66!B17</f>
        <v>16</v>
      </c>
      <c r="G22" s="302">
        <f>data66!C17</f>
        <v>42</v>
      </c>
      <c r="H22" s="408">
        <f t="shared" ref="H22:H32" si="56">SUM(F22:G22)</f>
        <v>58</v>
      </c>
      <c r="I22" s="303">
        <f>data66!D17</f>
        <v>23</v>
      </c>
      <c r="J22" s="303">
        <f>data66!E17</f>
        <v>38</v>
      </c>
      <c r="K22" s="319">
        <f t="shared" ref="K22:K32" si="57">SUM(I22:J22)</f>
        <v>61</v>
      </c>
      <c r="L22" s="303">
        <f>data66!F17</f>
        <v>14</v>
      </c>
      <c r="M22" s="303">
        <f>data66!G17</f>
        <v>43</v>
      </c>
      <c r="N22" s="319">
        <f t="shared" ref="N22:N31" si="58">SUM(L22:M22)</f>
        <v>57</v>
      </c>
      <c r="O22" s="303">
        <f>data66!H17</f>
        <v>19</v>
      </c>
      <c r="P22" s="303">
        <f>data66!I17</f>
        <v>38</v>
      </c>
      <c r="Q22" s="320">
        <f t="shared" ref="Q22:Q31" si="59">SUM(O22:P22)</f>
        <v>57</v>
      </c>
      <c r="R22" s="303">
        <f>data66!J17+data66!L17+data66!N17</f>
        <v>22</v>
      </c>
      <c r="S22" s="303">
        <f>data66!K17+data66!M17+data66!O17</f>
        <v>43</v>
      </c>
      <c r="T22" s="320">
        <f t="shared" ref="T22:T31" si="60">SUM(R22:S22)</f>
        <v>65</v>
      </c>
      <c r="U22" s="305">
        <f t="shared" ref="U22:U32" si="61">I22+L22+O22+R22+F22</f>
        <v>94</v>
      </c>
      <c r="V22" s="305">
        <f t="shared" ref="V22:V32" si="62">J22+M22+P22+S22+G22</f>
        <v>204</v>
      </c>
      <c r="W22" s="321">
        <f t="shared" si="37"/>
        <v>298</v>
      </c>
      <c r="X22" s="312"/>
      <c r="Y22" s="312"/>
      <c r="Z22" s="323"/>
      <c r="AA22" s="313"/>
      <c r="AB22" s="313"/>
      <c r="AC22" s="324"/>
      <c r="AD22" s="313"/>
      <c r="AE22" s="313"/>
      <c r="AF22" s="323"/>
      <c r="AG22" s="313"/>
      <c r="AH22" s="313"/>
      <c r="AI22" s="323"/>
      <c r="AJ22" s="313"/>
      <c r="AK22" s="313"/>
      <c r="AL22" s="323"/>
      <c r="AM22" s="312"/>
      <c r="AN22" s="312"/>
      <c r="AO22" s="325"/>
      <c r="AP22" s="303">
        <f t="shared" si="38"/>
        <v>16</v>
      </c>
      <c r="AQ22" s="303">
        <f t="shared" si="39"/>
        <v>42</v>
      </c>
      <c r="AR22" s="320">
        <f t="shared" si="40"/>
        <v>58</v>
      </c>
      <c r="AS22" s="307">
        <f t="shared" si="41"/>
        <v>23</v>
      </c>
      <c r="AT22" s="307">
        <f t="shared" si="42"/>
        <v>38</v>
      </c>
      <c r="AU22" s="319">
        <f t="shared" si="43"/>
        <v>61</v>
      </c>
      <c r="AV22" s="303">
        <f t="shared" si="44"/>
        <v>14</v>
      </c>
      <c r="AW22" s="303">
        <f t="shared" si="45"/>
        <v>43</v>
      </c>
      <c r="AX22" s="320">
        <f t="shared" si="46"/>
        <v>57</v>
      </c>
      <c r="AY22" s="303">
        <f t="shared" si="47"/>
        <v>19</v>
      </c>
      <c r="AZ22" s="303">
        <f t="shared" si="48"/>
        <v>38</v>
      </c>
      <c r="BA22" s="320">
        <f t="shared" si="49"/>
        <v>57</v>
      </c>
      <c r="BB22" s="305">
        <f t="shared" si="50"/>
        <v>22</v>
      </c>
      <c r="BC22" s="305">
        <f t="shared" si="51"/>
        <v>43</v>
      </c>
      <c r="BD22" s="320">
        <f t="shared" si="52"/>
        <v>65</v>
      </c>
      <c r="BE22" s="305">
        <f t="shared" si="53"/>
        <v>94</v>
      </c>
      <c r="BF22" s="305">
        <f t="shared" si="54"/>
        <v>204</v>
      </c>
      <c r="BG22" s="322">
        <f t="shared" si="55"/>
        <v>298</v>
      </c>
    </row>
    <row r="23" spans="1:59" ht="21.75" x14ac:dyDescent="0.5">
      <c r="A23" s="299"/>
      <c r="B23" s="300">
        <v>3</v>
      </c>
      <c r="C23" s="310" t="s">
        <v>23</v>
      </c>
      <c r="D23" s="301" t="str">
        <f>data66!A18</f>
        <v>คอมพิวเตอร์ศึกษา</v>
      </c>
      <c r="E23" s="311" t="s">
        <v>14</v>
      </c>
      <c r="F23" s="302">
        <f>data66!B18</f>
        <v>25</v>
      </c>
      <c r="G23" s="302">
        <f>data66!C18</f>
        <v>35</v>
      </c>
      <c r="H23" s="408">
        <f t="shared" si="56"/>
        <v>60</v>
      </c>
      <c r="I23" s="303">
        <f>data66!D18</f>
        <v>26</v>
      </c>
      <c r="J23" s="303">
        <f>data66!E18</f>
        <v>33</v>
      </c>
      <c r="K23" s="319">
        <f t="shared" si="57"/>
        <v>59</v>
      </c>
      <c r="L23" s="303">
        <f>data66!F18</f>
        <v>20</v>
      </c>
      <c r="M23" s="303">
        <f>data66!G18</f>
        <v>33</v>
      </c>
      <c r="N23" s="319">
        <f t="shared" si="58"/>
        <v>53</v>
      </c>
      <c r="O23" s="303">
        <f>data66!H18</f>
        <v>23</v>
      </c>
      <c r="P23" s="303">
        <f>data66!I18</f>
        <v>37</v>
      </c>
      <c r="Q23" s="320">
        <f t="shared" si="59"/>
        <v>60</v>
      </c>
      <c r="R23" s="303">
        <f>data66!J18+data66!L18+data66!N18</f>
        <v>26</v>
      </c>
      <c r="S23" s="303">
        <f>data66!K18+data66!M18+data66!O18</f>
        <v>30</v>
      </c>
      <c r="T23" s="320">
        <f t="shared" si="60"/>
        <v>56</v>
      </c>
      <c r="U23" s="305">
        <f t="shared" si="61"/>
        <v>120</v>
      </c>
      <c r="V23" s="305">
        <f t="shared" si="62"/>
        <v>168</v>
      </c>
      <c r="W23" s="321">
        <f t="shared" si="37"/>
        <v>288</v>
      </c>
      <c r="X23" s="312"/>
      <c r="Y23" s="312"/>
      <c r="Z23" s="323"/>
      <c r="AA23" s="313"/>
      <c r="AB23" s="313"/>
      <c r="AC23" s="324"/>
      <c r="AD23" s="313"/>
      <c r="AE23" s="313"/>
      <c r="AF23" s="323"/>
      <c r="AG23" s="313"/>
      <c r="AH23" s="313"/>
      <c r="AI23" s="323"/>
      <c r="AJ23" s="313"/>
      <c r="AK23" s="313"/>
      <c r="AL23" s="323"/>
      <c r="AM23" s="312"/>
      <c r="AN23" s="312"/>
      <c r="AO23" s="325"/>
      <c r="AP23" s="303">
        <f t="shared" si="38"/>
        <v>25</v>
      </c>
      <c r="AQ23" s="303">
        <f t="shared" si="39"/>
        <v>35</v>
      </c>
      <c r="AR23" s="320">
        <f t="shared" si="40"/>
        <v>60</v>
      </c>
      <c r="AS23" s="307">
        <f t="shared" si="41"/>
        <v>26</v>
      </c>
      <c r="AT23" s="307">
        <f t="shared" si="42"/>
        <v>33</v>
      </c>
      <c r="AU23" s="319">
        <f t="shared" si="43"/>
        <v>59</v>
      </c>
      <c r="AV23" s="303">
        <f t="shared" si="44"/>
        <v>20</v>
      </c>
      <c r="AW23" s="303">
        <f t="shared" si="45"/>
        <v>33</v>
      </c>
      <c r="AX23" s="320">
        <f t="shared" si="46"/>
        <v>53</v>
      </c>
      <c r="AY23" s="303">
        <f t="shared" si="47"/>
        <v>23</v>
      </c>
      <c r="AZ23" s="303">
        <f t="shared" si="48"/>
        <v>37</v>
      </c>
      <c r="BA23" s="320">
        <f t="shared" si="49"/>
        <v>60</v>
      </c>
      <c r="BB23" s="305">
        <f t="shared" si="50"/>
        <v>26</v>
      </c>
      <c r="BC23" s="305">
        <f t="shared" si="51"/>
        <v>30</v>
      </c>
      <c r="BD23" s="320">
        <f t="shared" si="52"/>
        <v>56</v>
      </c>
      <c r="BE23" s="305">
        <f t="shared" si="53"/>
        <v>120</v>
      </c>
      <c r="BF23" s="305">
        <f t="shared" si="54"/>
        <v>168</v>
      </c>
      <c r="BG23" s="322">
        <f t="shared" si="55"/>
        <v>288</v>
      </c>
    </row>
    <row r="24" spans="1:59" ht="21.75" x14ac:dyDescent="0.5">
      <c r="A24" s="299"/>
      <c r="B24" s="300">
        <v>4</v>
      </c>
      <c r="C24" s="310" t="s">
        <v>23</v>
      </c>
      <c r="D24" s="301" t="str">
        <f>data66!A19</f>
        <v>ภาษาอังกฤษ</v>
      </c>
      <c r="E24" s="311" t="s">
        <v>14</v>
      </c>
      <c r="F24" s="302">
        <f>data66!B19</f>
        <v>14</v>
      </c>
      <c r="G24" s="302">
        <f>data66!C19</f>
        <v>46</v>
      </c>
      <c r="H24" s="408">
        <f t="shared" si="56"/>
        <v>60</v>
      </c>
      <c r="I24" s="303">
        <f>data66!D19</f>
        <v>23</v>
      </c>
      <c r="J24" s="303">
        <f>data66!E19</f>
        <v>36</v>
      </c>
      <c r="K24" s="319">
        <f t="shared" si="57"/>
        <v>59</v>
      </c>
      <c r="L24" s="303">
        <f>data66!F19</f>
        <v>18</v>
      </c>
      <c r="M24" s="303">
        <f>data66!G19</f>
        <v>38</v>
      </c>
      <c r="N24" s="319">
        <f t="shared" si="58"/>
        <v>56</v>
      </c>
      <c r="O24" s="303">
        <f>data66!H19</f>
        <v>16</v>
      </c>
      <c r="P24" s="303">
        <f>data66!I19</f>
        <v>41</v>
      </c>
      <c r="Q24" s="320">
        <f t="shared" si="59"/>
        <v>57</v>
      </c>
      <c r="R24" s="303">
        <f>data66!J19+data66!L19+data66!N19</f>
        <v>18</v>
      </c>
      <c r="S24" s="303">
        <f>data66!K19+data66!M19+data66!O19</f>
        <v>58</v>
      </c>
      <c r="T24" s="320">
        <f t="shared" si="60"/>
        <v>76</v>
      </c>
      <c r="U24" s="305">
        <f t="shared" si="61"/>
        <v>89</v>
      </c>
      <c r="V24" s="305">
        <f t="shared" si="62"/>
        <v>219</v>
      </c>
      <c r="W24" s="321">
        <f t="shared" si="37"/>
        <v>308</v>
      </c>
      <c r="X24" s="312"/>
      <c r="Y24" s="312"/>
      <c r="Z24" s="323"/>
      <c r="AA24" s="313"/>
      <c r="AB24" s="313"/>
      <c r="AC24" s="324"/>
      <c r="AD24" s="313"/>
      <c r="AE24" s="313"/>
      <c r="AF24" s="323"/>
      <c r="AG24" s="313"/>
      <c r="AH24" s="313"/>
      <c r="AI24" s="323"/>
      <c r="AJ24" s="313"/>
      <c r="AK24" s="313"/>
      <c r="AL24" s="323"/>
      <c r="AM24" s="312"/>
      <c r="AN24" s="312"/>
      <c r="AO24" s="325"/>
      <c r="AP24" s="303">
        <f t="shared" si="38"/>
        <v>14</v>
      </c>
      <c r="AQ24" s="303">
        <f t="shared" si="39"/>
        <v>46</v>
      </c>
      <c r="AR24" s="320">
        <f t="shared" si="40"/>
        <v>60</v>
      </c>
      <c r="AS24" s="307">
        <f t="shared" si="41"/>
        <v>23</v>
      </c>
      <c r="AT24" s="307">
        <f t="shared" si="42"/>
        <v>36</v>
      </c>
      <c r="AU24" s="319">
        <f t="shared" si="43"/>
        <v>59</v>
      </c>
      <c r="AV24" s="303">
        <f t="shared" si="44"/>
        <v>18</v>
      </c>
      <c r="AW24" s="303">
        <f t="shared" si="45"/>
        <v>38</v>
      </c>
      <c r="AX24" s="320">
        <f t="shared" si="46"/>
        <v>56</v>
      </c>
      <c r="AY24" s="303">
        <f t="shared" si="47"/>
        <v>16</v>
      </c>
      <c r="AZ24" s="303">
        <f t="shared" si="48"/>
        <v>41</v>
      </c>
      <c r="BA24" s="320">
        <f t="shared" si="49"/>
        <v>57</v>
      </c>
      <c r="BB24" s="305">
        <f t="shared" si="50"/>
        <v>18</v>
      </c>
      <c r="BC24" s="305">
        <f t="shared" si="51"/>
        <v>58</v>
      </c>
      <c r="BD24" s="320">
        <f t="shared" si="52"/>
        <v>76</v>
      </c>
      <c r="BE24" s="305">
        <f t="shared" si="53"/>
        <v>89</v>
      </c>
      <c r="BF24" s="305">
        <f t="shared" si="54"/>
        <v>219</v>
      </c>
      <c r="BG24" s="322">
        <f t="shared" si="55"/>
        <v>308</v>
      </c>
    </row>
    <row r="25" spans="1:59" ht="21.75" x14ac:dyDescent="0.5">
      <c r="A25" s="299"/>
      <c r="B25" s="300">
        <v>5</v>
      </c>
      <c r="C25" s="310" t="s">
        <v>23</v>
      </c>
      <c r="D25" s="301" t="str">
        <f>data66!A20</f>
        <v>ภาษาไทย</v>
      </c>
      <c r="E25" s="311" t="s">
        <v>14</v>
      </c>
      <c r="F25" s="302">
        <f>data66!B20</f>
        <v>9</v>
      </c>
      <c r="G25" s="302">
        <f>data66!C20</f>
        <v>51</v>
      </c>
      <c r="H25" s="408">
        <f t="shared" si="56"/>
        <v>60</v>
      </c>
      <c r="I25" s="303">
        <f>data66!D20</f>
        <v>14</v>
      </c>
      <c r="J25" s="303">
        <f>data66!E20</f>
        <v>43</v>
      </c>
      <c r="K25" s="319">
        <f t="shared" si="57"/>
        <v>57</v>
      </c>
      <c r="L25" s="303">
        <f>data66!F20</f>
        <v>5</v>
      </c>
      <c r="M25" s="303">
        <f>data66!G20</f>
        <v>54</v>
      </c>
      <c r="N25" s="319">
        <f t="shared" si="58"/>
        <v>59</v>
      </c>
      <c r="O25" s="303">
        <f>data66!H20</f>
        <v>6</v>
      </c>
      <c r="P25" s="303">
        <f>data66!I20</f>
        <v>52</v>
      </c>
      <c r="Q25" s="320">
        <f t="shared" si="59"/>
        <v>58</v>
      </c>
      <c r="R25" s="303">
        <f>data66!J20+data66!L20+data66!N20</f>
        <v>9</v>
      </c>
      <c r="S25" s="303">
        <f>data66!K20+data66!M20+data66!O20</f>
        <v>65</v>
      </c>
      <c r="T25" s="320">
        <f t="shared" si="60"/>
        <v>74</v>
      </c>
      <c r="U25" s="305">
        <f t="shared" si="61"/>
        <v>43</v>
      </c>
      <c r="V25" s="305">
        <f t="shared" si="62"/>
        <v>265</v>
      </c>
      <c r="W25" s="321">
        <f t="shared" si="37"/>
        <v>308</v>
      </c>
      <c r="X25" s="312"/>
      <c r="Y25" s="312"/>
      <c r="Z25" s="323"/>
      <c r="AA25" s="313"/>
      <c r="AB25" s="313"/>
      <c r="AC25" s="324"/>
      <c r="AD25" s="313"/>
      <c r="AE25" s="313"/>
      <c r="AF25" s="323"/>
      <c r="AG25" s="313"/>
      <c r="AH25" s="313"/>
      <c r="AI25" s="323"/>
      <c r="AJ25" s="313"/>
      <c r="AK25" s="313"/>
      <c r="AL25" s="323"/>
      <c r="AM25" s="312"/>
      <c r="AN25" s="312"/>
      <c r="AO25" s="325"/>
      <c r="AP25" s="303">
        <f t="shared" si="38"/>
        <v>9</v>
      </c>
      <c r="AQ25" s="303">
        <f t="shared" si="39"/>
        <v>51</v>
      </c>
      <c r="AR25" s="320">
        <f t="shared" si="40"/>
        <v>60</v>
      </c>
      <c r="AS25" s="307">
        <f t="shared" si="41"/>
        <v>14</v>
      </c>
      <c r="AT25" s="307">
        <f t="shared" si="42"/>
        <v>43</v>
      </c>
      <c r="AU25" s="319">
        <f t="shared" si="43"/>
        <v>57</v>
      </c>
      <c r="AV25" s="303">
        <f t="shared" si="44"/>
        <v>5</v>
      </c>
      <c r="AW25" s="303">
        <f t="shared" si="45"/>
        <v>54</v>
      </c>
      <c r="AX25" s="320">
        <f t="shared" si="46"/>
        <v>59</v>
      </c>
      <c r="AY25" s="303">
        <f t="shared" si="47"/>
        <v>6</v>
      </c>
      <c r="AZ25" s="303">
        <f t="shared" si="48"/>
        <v>52</v>
      </c>
      <c r="BA25" s="320">
        <f t="shared" si="49"/>
        <v>58</v>
      </c>
      <c r="BB25" s="305">
        <f t="shared" si="50"/>
        <v>9</v>
      </c>
      <c r="BC25" s="305">
        <f t="shared" si="51"/>
        <v>65</v>
      </c>
      <c r="BD25" s="320">
        <f t="shared" si="52"/>
        <v>74</v>
      </c>
      <c r="BE25" s="305">
        <f t="shared" si="53"/>
        <v>43</v>
      </c>
      <c r="BF25" s="305">
        <f t="shared" si="54"/>
        <v>265</v>
      </c>
      <c r="BG25" s="322">
        <f t="shared" si="55"/>
        <v>308</v>
      </c>
    </row>
    <row r="26" spans="1:59" ht="21.75" x14ac:dyDescent="0.5">
      <c r="A26" s="299"/>
      <c r="B26" s="300">
        <v>6</v>
      </c>
      <c r="C26" s="310" t="s">
        <v>23</v>
      </c>
      <c r="D26" s="301" t="str">
        <f>data66!A21</f>
        <v>สังคมศึกษา</v>
      </c>
      <c r="E26" s="311" t="s">
        <v>14</v>
      </c>
      <c r="F26" s="302">
        <f>data66!B21</f>
        <v>16</v>
      </c>
      <c r="G26" s="302">
        <f>data66!C21</f>
        <v>42</v>
      </c>
      <c r="H26" s="408">
        <f t="shared" si="56"/>
        <v>58</v>
      </c>
      <c r="I26" s="303">
        <f>data66!D21</f>
        <v>25</v>
      </c>
      <c r="J26" s="303">
        <f>data66!E21</f>
        <v>34</v>
      </c>
      <c r="K26" s="319">
        <f t="shared" si="57"/>
        <v>59</v>
      </c>
      <c r="L26" s="303">
        <f>data66!F21</f>
        <v>14</v>
      </c>
      <c r="M26" s="303">
        <f>data66!G21</f>
        <v>42</v>
      </c>
      <c r="N26" s="319">
        <f t="shared" si="58"/>
        <v>56</v>
      </c>
      <c r="O26" s="303">
        <f>data66!H21</f>
        <v>16</v>
      </c>
      <c r="P26" s="303">
        <f>data66!I21</f>
        <v>39</v>
      </c>
      <c r="Q26" s="320">
        <f t="shared" si="59"/>
        <v>55</v>
      </c>
      <c r="R26" s="303">
        <f>data66!J21+data66!L21+data66!N21</f>
        <v>20</v>
      </c>
      <c r="S26" s="303">
        <f>data66!K21+data66!M21+data66!O21</f>
        <v>55</v>
      </c>
      <c r="T26" s="320">
        <f t="shared" si="60"/>
        <v>75</v>
      </c>
      <c r="U26" s="305">
        <f t="shared" si="61"/>
        <v>91</v>
      </c>
      <c r="V26" s="305">
        <f t="shared" si="62"/>
        <v>212</v>
      </c>
      <c r="W26" s="321">
        <f t="shared" si="37"/>
        <v>303</v>
      </c>
      <c r="X26" s="312"/>
      <c r="Y26" s="312"/>
      <c r="Z26" s="323"/>
      <c r="AA26" s="313"/>
      <c r="AB26" s="313"/>
      <c r="AC26" s="324"/>
      <c r="AD26" s="313"/>
      <c r="AE26" s="313"/>
      <c r="AF26" s="323"/>
      <c r="AG26" s="313"/>
      <c r="AH26" s="313"/>
      <c r="AI26" s="323"/>
      <c r="AJ26" s="313"/>
      <c r="AK26" s="313"/>
      <c r="AL26" s="323"/>
      <c r="AM26" s="312"/>
      <c r="AN26" s="312"/>
      <c r="AO26" s="325"/>
      <c r="AP26" s="303">
        <f t="shared" si="38"/>
        <v>16</v>
      </c>
      <c r="AQ26" s="303">
        <f t="shared" si="39"/>
        <v>42</v>
      </c>
      <c r="AR26" s="320">
        <f t="shared" si="40"/>
        <v>58</v>
      </c>
      <c r="AS26" s="307">
        <f t="shared" si="41"/>
        <v>25</v>
      </c>
      <c r="AT26" s="307">
        <f t="shared" si="42"/>
        <v>34</v>
      </c>
      <c r="AU26" s="319">
        <f t="shared" si="43"/>
        <v>59</v>
      </c>
      <c r="AV26" s="303">
        <f t="shared" si="44"/>
        <v>14</v>
      </c>
      <c r="AW26" s="303">
        <f t="shared" si="45"/>
        <v>42</v>
      </c>
      <c r="AX26" s="320">
        <f t="shared" si="46"/>
        <v>56</v>
      </c>
      <c r="AY26" s="303">
        <f t="shared" si="47"/>
        <v>16</v>
      </c>
      <c r="AZ26" s="303">
        <f t="shared" si="48"/>
        <v>39</v>
      </c>
      <c r="BA26" s="320">
        <f t="shared" si="49"/>
        <v>55</v>
      </c>
      <c r="BB26" s="305">
        <f t="shared" si="50"/>
        <v>20</v>
      </c>
      <c r="BC26" s="305">
        <f t="shared" si="51"/>
        <v>55</v>
      </c>
      <c r="BD26" s="320">
        <f t="shared" si="52"/>
        <v>75</v>
      </c>
      <c r="BE26" s="305">
        <f t="shared" si="53"/>
        <v>91</v>
      </c>
      <c r="BF26" s="305">
        <f t="shared" si="54"/>
        <v>212</v>
      </c>
      <c r="BG26" s="322">
        <f t="shared" si="55"/>
        <v>303</v>
      </c>
    </row>
    <row r="27" spans="1:59" ht="21.75" x14ac:dyDescent="0.5">
      <c r="A27" s="299"/>
      <c r="B27" s="300">
        <v>7</v>
      </c>
      <c r="C27" s="310" t="s">
        <v>23</v>
      </c>
      <c r="D27" s="301" t="str">
        <f>data66!A22</f>
        <v>การประถมศึกษา</v>
      </c>
      <c r="E27" s="311" t="s">
        <v>14</v>
      </c>
      <c r="F27" s="302">
        <f>data66!B22</f>
        <v>7</v>
      </c>
      <c r="G27" s="302">
        <f>data66!C22</f>
        <v>53</v>
      </c>
      <c r="H27" s="408">
        <f t="shared" si="56"/>
        <v>60</v>
      </c>
      <c r="I27" s="303">
        <f>data66!D22</f>
        <v>8</v>
      </c>
      <c r="J27" s="303">
        <f>data66!E22</f>
        <v>52</v>
      </c>
      <c r="K27" s="319">
        <f t="shared" si="57"/>
        <v>60</v>
      </c>
      <c r="L27" s="303">
        <f>data66!F22</f>
        <v>3</v>
      </c>
      <c r="M27" s="303">
        <f>data66!G22</f>
        <v>56</v>
      </c>
      <c r="N27" s="319">
        <f t="shared" si="58"/>
        <v>59</v>
      </c>
      <c r="O27" s="303">
        <f>data66!H22</f>
        <v>4</v>
      </c>
      <c r="P27" s="303">
        <f>data66!I22</f>
        <v>56</v>
      </c>
      <c r="Q27" s="320">
        <f t="shared" si="59"/>
        <v>60</v>
      </c>
      <c r="R27" s="303">
        <f>data66!J22+data66!L22+data66!N22</f>
        <v>1</v>
      </c>
      <c r="S27" s="303">
        <f>data66!K22+data66!M22+data66!O22</f>
        <v>73</v>
      </c>
      <c r="T27" s="320">
        <f t="shared" si="60"/>
        <v>74</v>
      </c>
      <c r="U27" s="305">
        <f t="shared" si="61"/>
        <v>23</v>
      </c>
      <c r="V27" s="305">
        <f t="shared" si="62"/>
        <v>290</v>
      </c>
      <c r="W27" s="321">
        <f t="shared" si="37"/>
        <v>313</v>
      </c>
      <c r="X27" s="312"/>
      <c r="Y27" s="312"/>
      <c r="Z27" s="323"/>
      <c r="AA27" s="313"/>
      <c r="AB27" s="313"/>
      <c r="AC27" s="324"/>
      <c r="AD27" s="313"/>
      <c r="AE27" s="313"/>
      <c r="AF27" s="323"/>
      <c r="AG27" s="313"/>
      <c r="AH27" s="313"/>
      <c r="AI27" s="323"/>
      <c r="AJ27" s="313"/>
      <c r="AK27" s="313"/>
      <c r="AL27" s="323"/>
      <c r="AM27" s="312"/>
      <c r="AN27" s="312"/>
      <c r="AO27" s="325"/>
      <c r="AP27" s="303">
        <f t="shared" si="38"/>
        <v>7</v>
      </c>
      <c r="AQ27" s="303">
        <f t="shared" si="39"/>
        <v>53</v>
      </c>
      <c r="AR27" s="320">
        <f t="shared" si="40"/>
        <v>60</v>
      </c>
      <c r="AS27" s="307">
        <f t="shared" si="41"/>
        <v>8</v>
      </c>
      <c r="AT27" s="307">
        <f t="shared" si="42"/>
        <v>52</v>
      </c>
      <c r="AU27" s="319">
        <f t="shared" si="43"/>
        <v>60</v>
      </c>
      <c r="AV27" s="303">
        <f t="shared" si="44"/>
        <v>3</v>
      </c>
      <c r="AW27" s="303">
        <f t="shared" si="45"/>
        <v>56</v>
      </c>
      <c r="AX27" s="320">
        <f t="shared" si="46"/>
        <v>59</v>
      </c>
      <c r="AY27" s="303">
        <f t="shared" si="47"/>
        <v>4</v>
      </c>
      <c r="AZ27" s="303">
        <f t="shared" si="48"/>
        <v>56</v>
      </c>
      <c r="BA27" s="320">
        <f t="shared" si="49"/>
        <v>60</v>
      </c>
      <c r="BB27" s="305">
        <f t="shared" si="50"/>
        <v>1</v>
      </c>
      <c r="BC27" s="305">
        <f t="shared" si="51"/>
        <v>73</v>
      </c>
      <c r="BD27" s="320">
        <f t="shared" si="52"/>
        <v>74</v>
      </c>
      <c r="BE27" s="305">
        <f t="shared" si="53"/>
        <v>23</v>
      </c>
      <c r="BF27" s="305">
        <f t="shared" si="54"/>
        <v>290</v>
      </c>
      <c r="BG27" s="322">
        <f t="shared" si="55"/>
        <v>313</v>
      </c>
    </row>
    <row r="28" spans="1:59" ht="21.75" x14ac:dyDescent="0.5">
      <c r="A28" s="299"/>
      <c r="B28" s="300">
        <v>8</v>
      </c>
      <c r="C28" s="310" t="s">
        <v>23</v>
      </c>
      <c r="D28" s="301" t="str">
        <f>data66!A23</f>
        <v>วิทยาศาสตร์</v>
      </c>
      <c r="E28" s="311" t="s">
        <v>14</v>
      </c>
      <c r="F28" s="302">
        <f>data66!B23</f>
        <v>8</v>
      </c>
      <c r="G28" s="302">
        <f>data66!C23</f>
        <v>52</v>
      </c>
      <c r="H28" s="408">
        <f t="shared" si="56"/>
        <v>60</v>
      </c>
      <c r="I28" s="303">
        <f>data66!D23</f>
        <v>10</v>
      </c>
      <c r="J28" s="303">
        <f>data66!E23</f>
        <v>49</v>
      </c>
      <c r="K28" s="319">
        <f t="shared" si="57"/>
        <v>59</v>
      </c>
      <c r="L28" s="303">
        <f>data66!F23</f>
        <v>7</v>
      </c>
      <c r="M28" s="303">
        <f>data66!G23</f>
        <v>48</v>
      </c>
      <c r="N28" s="319">
        <f t="shared" si="58"/>
        <v>55</v>
      </c>
      <c r="O28" s="303">
        <f>data66!H23</f>
        <v>9</v>
      </c>
      <c r="P28" s="303">
        <f>data66!I23</f>
        <v>46</v>
      </c>
      <c r="Q28" s="320">
        <f t="shared" si="59"/>
        <v>55</v>
      </c>
      <c r="R28" s="303">
        <f>data66!J23+data66!L23+data66!N23</f>
        <v>14</v>
      </c>
      <c r="S28" s="303">
        <f>data66!K23+data66!M23+data66!O23</f>
        <v>54</v>
      </c>
      <c r="T28" s="320">
        <f t="shared" si="60"/>
        <v>68</v>
      </c>
      <c r="U28" s="305">
        <f t="shared" si="61"/>
        <v>48</v>
      </c>
      <c r="V28" s="305">
        <f t="shared" si="62"/>
        <v>249</v>
      </c>
      <c r="W28" s="321">
        <f t="shared" si="37"/>
        <v>297</v>
      </c>
      <c r="X28" s="312"/>
      <c r="Y28" s="312"/>
      <c r="Z28" s="323"/>
      <c r="AA28" s="313"/>
      <c r="AB28" s="313"/>
      <c r="AC28" s="324"/>
      <c r="AD28" s="313"/>
      <c r="AE28" s="313"/>
      <c r="AF28" s="323"/>
      <c r="AG28" s="313"/>
      <c r="AH28" s="313"/>
      <c r="AI28" s="323"/>
      <c r="AJ28" s="313"/>
      <c r="AK28" s="313"/>
      <c r="AL28" s="323"/>
      <c r="AM28" s="312"/>
      <c r="AN28" s="312"/>
      <c r="AO28" s="325"/>
      <c r="AP28" s="303">
        <f t="shared" si="38"/>
        <v>8</v>
      </c>
      <c r="AQ28" s="303">
        <f t="shared" si="39"/>
        <v>52</v>
      </c>
      <c r="AR28" s="320">
        <f t="shared" si="40"/>
        <v>60</v>
      </c>
      <c r="AS28" s="307">
        <f t="shared" si="41"/>
        <v>10</v>
      </c>
      <c r="AT28" s="307">
        <f t="shared" si="42"/>
        <v>49</v>
      </c>
      <c r="AU28" s="319">
        <f t="shared" si="43"/>
        <v>59</v>
      </c>
      <c r="AV28" s="303">
        <f t="shared" si="44"/>
        <v>7</v>
      </c>
      <c r="AW28" s="303">
        <f t="shared" si="45"/>
        <v>48</v>
      </c>
      <c r="AX28" s="320">
        <f t="shared" si="46"/>
        <v>55</v>
      </c>
      <c r="AY28" s="303">
        <f t="shared" si="47"/>
        <v>9</v>
      </c>
      <c r="AZ28" s="303">
        <f t="shared" si="48"/>
        <v>46</v>
      </c>
      <c r="BA28" s="320">
        <f t="shared" si="49"/>
        <v>55</v>
      </c>
      <c r="BB28" s="305">
        <f t="shared" si="50"/>
        <v>14</v>
      </c>
      <c r="BC28" s="305">
        <f t="shared" si="51"/>
        <v>54</v>
      </c>
      <c r="BD28" s="320">
        <f t="shared" si="52"/>
        <v>68</v>
      </c>
      <c r="BE28" s="305">
        <f t="shared" si="53"/>
        <v>48</v>
      </c>
      <c r="BF28" s="305">
        <f t="shared" si="54"/>
        <v>249</v>
      </c>
      <c r="BG28" s="322">
        <f t="shared" si="55"/>
        <v>297</v>
      </c>
    </row>
    <row r="29" spans="1:59" ht="21.75" x14ac:dyDescent="0.5">
      <c r="A29" s="299"/>
      <c r="B29" s="300">
        <v>9</v>
      </c>
      <c r="C29" s="310" t="s">
        <v>23</v>
      </c>
      <c r="D29" s="301" t="str">
        <f>data66!A24</f>
        <v>พลศึกษา</v>
      </c>
      <c r="E29" s="311" t="s">
        <v>14</v>
      </c>
      <c r="F29" s="302">
        <f>data66!B24</f>
        <v>35</v>
      </c>
      <c r="G29" s="302">
        <f>data66!C24</f>
        <v>23</v>
      </c>
      <c r="H29" s="408">
        <f t="shared" si="56"/>
        <v>58</v>
      </c>
      <c r="I29" s="303">
        <f>data66!D24</f>
        <v>44</v>
      </c>
      <c r="J29" s="303">
        <f>data66!E24</f>
        <v>15</v>
      </c>
      <c r="K29" s="319">
        <f t="shared" si="57"/>
        <v>59</v>
      </c>
      <c r="L29" s="303">
        <f>data66!F24</f>
        <v>33</v>
      </c>
      <c r="M29" s="303">
        <f>data66!G24</f>
        <v>25</v>
      </c>
      <c r="N29" s="319">
        <f t="shared" si="58"/>
        <v>58</v>
      </c>
      <c r="O29" s="303">
        <f>data66!H24</f>
        <v>36</v>
      </c>
      <c r="P29" s="303">
        <f>data66!I24</f>
        <v>23</v>
      </c>
      <c r="Q29" s="320">
        <f t="shared" si="59"/>
        <v>59</v>
      </c>
      <c r="R29" s="303">
        <f>data66!J24+data66!L24+data66!N24</f>
        <v>66</v>
      </c>
      <c r="S29" s="303">
        <f>data66!K24+data66!M24+data66!O24</f>
        <v>42</v>
      </c>
      <c r="T29" s="320">
        <f t="shared" si="60"/>
        <v>108</v>
      </c>
      <c r="U29" s="305">
        <f t="shared" si="61"/>
        <v>214</v>
      </c>
      <c r="V29" s="305">
        <f t="shared" si="62"/>
        <v>128</v>
      </c>
      <c r="W29" s="321">
        <f t="shared" si="37"/>
        <v>342</v>
      </c>
      <c r="X29" s="312"/>
      <c r="Y29" s="312"/>
      <c r="Z29" s="323"/>
      <c r="AA29" s="313"/>
      <c r="AB29" s="313"/>
      <c r="AC29" s="324"/>
      <c r="AD29" s="313"/>
      <c r="AE29" s="313"/>
      <c r="AF29" s="323"/>
      <c r="AG29" s="313"/>
      <c r="AH29" s="313"/>
      <c r="AI29" s="323"/>
      <c r="AJ29" s="313"/>
      <c r="AK29" s="313"/>
      <c r="AL29" s="323"/>
      <c r="AM29" s="312"/>
      <c r="AN29" s="312"/>
      <c r="AO29" s="325"/>
      <c r="AP29" s="303">
        <f t="shared" si="38"/>
        <v>35</v>
      </c>
      <c r="AQ29" s="303">
        <f t="shared" si="39"/>
        <v>23</v>
      </c>
      <c r="AR29" s="320">
        <f t="shared" si="40"/>
        <v>58</v>
      </c>
      <c r="AS29" s="307">
        <f t="shared" si="41"/>
        <v>44</v>
      </c>
      <c r="AT29" s="307">
        <f t="shared" si="42"/>
        <v>15</v>
      </c>
      <c r="AU29" s="319">
        <f t="shared" si="43"/>
        <v>59</v>
      </c>
      <c r="AV29" s="303">
        <f t="shared" si="44"/>
        <v>33</v>
      </c>
      <c r="AW29" s="303">
        <f t="shared" si="45"/>
        <v>25</v>
      </c>
      <c r="AX29" s="320">
        <f t="shared" si="46"/>
        <v>58</v>
      </c>
      <c r="AY29" s="303">
        <f t="shared" si="47"/>
        <v>36</v>
      </c>
      <c r="AZ29" s="303">
        <f t="shared" si="48"/>
        <v>23</v>
      </c>
      <c r="BA29" s="320">
        <f t="shared" si="49"/>
        <v>59</v>
      </c>
      <c r="BB29" s="305">
        <f t="shared" si="50"/>
        <v>66</v>
      </c>
      <c r="BC29" s="305">
        <f t="shared" si="51"/>
        <v>42</v>
      </c>
      <c r="BD29" s="320">
        <f t="shared" si="52"/>
        <v>108</v>
      </c>
      <c r="BE29" s="305">
        <f t="shared" si="53"/>
        <v>214</v>
      </c>
      <c r="BF29" s="305">
        <f t="shared" si="54"/>
        <v>128</v>
      </c>
      <c r="BG29" s="322">
        <f t="shared" si="55"/>
        <v>342</v>
      </c>
    </row>
    <row r="30" spans="1:59" ht="21.75" x14ac:dyDescent="0.5">
      <c r="A30" s="299"/>
      <c r="B30" s="300">
        <v>10</v>
      </c>
      <c r="C30" s="310" t="s">
        <v>23</v>
      </c>
      <c r="D30" s="301" t="str">
        <f>data66!A25</f>
        <v>ดนตรีศึกษา</v>
      </c>
      <c r="E30" s="311" t="s">
        <v>14</v>
      </c>
      <c r="F30" s="302">
        <f>data66!B25</f>
        <v>39</v>
      </c>
      <c r="G30" s="302">
        <f>data66!C25</f>
        <v>8</v>
      </c>
      <c r="H30" s="408">
        <f t="shared" si="56"/>
        <v>47</v>
      </c>
      <c r="I30" s="303">
        <f>data66!D25</f>
        <v>19</v>
      </c>
      <c r="J30" s="303">
        <f>data66!E25</f>
        <v>5</v>
      </c>
      <c r="K30" s="319">
        <f t="shared" si="57"/>
        <v>24</v>
      </c>
      <c r="L30" s="303">
        <f>data66!F25</f>
        <v>31</v>
      </c>
      <c r="M30" s="303">
        <f>data66!G25</f>
        <v>12</v>
      </c>
      <c r="N30" s="319">
        <f t="shared" si="58"/>
        <v>43</v>
      </c>
      <c r="O30" s="303">
        <f>data66!H25</f>
        <v>46</v>
      </c>
      <c r="P30" s="303">
        <f>data66!I25</f>
        <v>9</v>
      </c>
      <c r="Q30" s="320">
        <f t="shared" si="59"/>
        <v>55</v>
      </c>
      <c r="R30" s="303">
        <f>data66!J25+data66!L25+data66!N25</f>
        <v>57</v>
      </c>
      <c r="S30" s="303">
        <f>data66!K25+data66!M25+data66!O25</f>
        <v>9</v>
      </c>
      <c r="T30" s="320">
        <f t="shared" si="60"/>
        <v>66</v>
      </c>
      <c r="U30" s="305">
        <f t="shared" si="61"/>
        <v>192</v>
      </c>
      <c r="V30" s="305">
        <f t="shared" si="62"/>
        <v>43</v>
      </c>
      <c r="W30" s="321">
        <f t="shared" si="37"/>
        <v>235</v>
      </c>
      <c r="X30" s="312"/>
      <c r="Y30" s="312"/>
      <c r="Z30" s="323"/>
      <c r="AA30" s="313"/>
      <c r="AB30" s="313"/>
      <c r="AC30" s="324"/>
      <c r="AD30" s="313"/>
      <c r="AE30" s="313"/>
      <c r="AF30" s="323"/>
      <c r="AG30" s="313"/>
      <c r="AH30" s="313"/>
      <c r="AI30" s="323"/>
      <c r="AJ30" s="313"/>
      <c r="AK30" s="313"/>
      <c r="AL30" s="323"/>
      <c r="AM30" s="312"/>
      <c r="AN30" s="312"/>
      <c r="AO30" s="325"/>
      <c r="AP30" s="303">
        <f t="shared" si="38"/>
        <v>39</v>
      </c>
      <c r="AQ30" s="303">
        <f t="shared" si="39"/>
        <v>8</v>
      </c>
      <c r="AR30" s="320">
        <f t="shared" si="40"/>
        <v>47</v>
      </c>
      <c r="AS30" s="307">
        <f t="shared" si="41"/>
        <v>19</v>
      </c>
      <c r="AT30" s="307">
        <f t="shared" si="42"/>
        <v>5</v>
      </c>
      <c r="AU30" s="319">
        <f t="shared" si="43"/>
        <v>24</v>
      </c>
      <c r="AV30" s="303">
        <f t="shared" si="44"/>
        <v>31</v>
      </c>
      <c r="AW30" s="303">
        <f t="shared" si="45"/>
        <v>12</v>
      </c>
      <c r="AX30" s="320">
        <f t="shared" si="46"/>
        <v>43</v>
      </c>
      <c r="AY30" s="303">
        <f t="shared" si="47"/>
        <v>46</v>
      </c>
      <c r="AZ30" s="303">
        <f t="shared" si="48"/>
        <v>9</v>
      </c>
      <c r="BA30" s="320">
        <f t="shared" si="49"/>
        <v>55</v>
      </c>
      <c r="BB30" s="305">
        <f t="shared" si="50"/>
        <v>57</v>
      </c>
      <c r="BC30" s="305">
        <f t="shared" si="51"/>
        <v>9</v>
      </c>
      <c r="BD30" s="320">
        <f t="shared" si="52"/>
        <v>66</v>
      </c>
      <c r="BE30" s="305">
        <f t="shared" si="53"/>
        <v>192</v>
      </c>
      <c r="BF30" s="305">
        <f t="shared" si="54"/>
        <v>43</v>
      </c>
      <c r="BG30" s="322">
        <f t="shared" si="55"/>
        <v>235</v>
      </c>
    </row>
    <row r="31" spans="1:59" ht="21.75" x14ac:dyDescent="0.5">
      <c r="A31" s="299"/>
      <c r="B31" s="300">
        <v>11</v>
      </c>
      <c r="C31" s="310" t="s">
        <v>23</v>
      </c>
      <c r="D31" s="301" t="str">
        <f>data66!A26</f>
        <v>การสอนภาษาจีน</v>
      </c>
      <c r="E31" s="311" t="s">
        <v>14</v>
      </c>
      <c r="F31" s="302">
        <f>data66!B26</f>
        <v>2</v>
      </c>
      <c r="G31" s="302">
        <f>data66!C26</f>
        <v>27</v>
      </c>
      <c r="H31" s="408">
        <f t="shared" si="56"/>
        <v>29</v>
      </c>
      <c r="I31" s="303">
        <f>data66!D26</f>
        <v>0</v>
      </c>
      <c r="J31" s="303">
        <f>data66!E26</f>
        <v>35</v>
      </c>
      <c r="K31" s="319">
        <f t="shared" si="57"/>
        <v>35</v>
      </c>
      <c r="L31" s="303">
        <f>data66!F26</f>
        <v>2</v>
      </c>
      <c r="M31" s="303">
        <f>data66!G26</f>
        <v>34</v>
      </c>
      <c r="N31" s="319">
        <f t="shared" si="58"/>
        <v>36</v>
      </c>
      <c r="O31" s="303">
        <f>data66!H26</f>
        <v>1</v>
      </c>
      <c r="P31" s="303">
        <f>data66!I26</f>
        <v>51</v>
      </c>
      <c r="Q31" s="320">
        <f t="shared" si="59"/>
        <v>52</v>
      </c>
      <c r="R31" s="303">
        <f>data66!J26+data66!L26+data66!N26</f>
        <v>5</v>
      </c>
      <c r="S31" s="303">
        <f>data66!K26+data66!M26+data66!O26</f>
        <v>46</v>
      </c>
      <c r="T31" s="320">
        <f t="shared" si="60"/>
        <v>51</v>
      </c>
      <c r="U31" s="305">
        <f t="shared" si="61"/>
        <v>10</v>
      </c>
      <c r="V31" s="305">
        <f t="shared" si="62"/>
        <v>193</v>
      </c>
      <c r="W31" s="321">
        <f t="shared" si="37"/>
        <v>203</v>
      </c>
      <c r="X31" s="312"/>
      <c r="Y31" s="312"/>
      <c r="Z31" s="323"/>
      <c r="AA31" s="313"/>
      <c r="AB31" s="313"/>
      <c r="AC31" s="324"/>
      <c r="AD31" s="313"/>
      <c r="AE31" s="313"/>
      <c r="AF31" s="323"/>
      <c r="AG31" s="313"/>
      <c r="AH31" s="313"/>
      <c r="AI31" s="323"/>
      <c r="AJ31" s="313"/>
      <c r="AK31" s="313"/>
      <c r="AL31" s="323"/>
      <c r="AM31" s="312"/>
      <c r="AN31" s="312"/>
      <c r="AO31" s="325"/>
      <c r="AP31" s="303">
        <f t="shared" si="38"/>
        <v>2</v>
      </c>
      <c r="AQ31" s="303">
        <f t="shared" si="39"/>
        <v>27</v>
      </c>
      <c r="AR31" s="320">
        <f t="shared" si="40"/>
        <v>29</v>
      </c>
      <c r="AS31" s="307">
        <f t="shared" si="41"/>
        <v>0</v>
      </c>
      <c r="AT31" s="307">
        <f t="shared" si="42"/>
        <v>35</v>
      </c>
      <c r="AU31" s="319">
        <f t="shared" si="43"/>
        <v>35</v>
      </c>
      <c r="AV31" s="303">
        <f t="shared" si="44"/>
        <v>2</v>
      </c>
      <c r="AW31" s="303">
        <f t="shared" si="45"/>
        <v>34</v>
      </c>
      <c r="AX31" s="320">
        <f t="shared" si="46"/>
        <v>36</v>
      </c>
      <c r="AY31" s="303">
        <f t="shared" si="47"/>
        <v>1</v>
      </c>
      <c r="AZ31" s="303">
        <f t="shared" si="48"/>
        <v>51</v>
      </c>
      <c r="BA31" s="320">
        <f t="shared" si="49"/>
        <v>52</v>
      </c>
      <c r="BB31" s="305">
        <f t="shared" si="50"/>
        <v>5</v>
      </c>
      <c r="BC31" s="305">
        <f t="shared" si="51"/>
        <v>46</v>
      </c>
      <c r="BD31" s="320">
        <f t="shared" si="52"/>
        <v>51</v>
      </c>
      <c r="BE31" s="305">
        <f t="shared" si="53"/>
        <v>10</v>
      </c>
      <c r="BF31" s="305">
        <f t="shared" si="54"/>
        <v>193</v>
      </c>
      <c r="BG31" s="322">
        <f t="shared" si="55"/>
        <v>203</v>
      </c>
    </row>
    <row r="32" spans="1:59" ht="21.75" x14ac:dyDescent="0.5">
      <c r="A32" s="299"/>
      <c r="B32" s="300">
        <v>12</v>
      </c>
      <c r="C32" s="310" t="s">
        <v>23</v>
      </c>
      <c r="D32" s="301" t="str">
        <f>data66!A27</f>
        <v>นาฏศิลป์</v>
      </c>
      <c r="E32" s="311" t="s">
        <v>14</v>
      </c>
      <c r="F32" s="302">
        <f>data66!B27</f>
        <v>13</v>
      </c>
      <c r="G32" s="302">
        <f>data66!C27</f>
        <v>20</v>
      </c>
      <c r="H32" s="408">
        <f t="shared" si="56"/>
        <v>33</v>
      </c>
      <c r="I32" s="303">
        <f>data66!D27</f>
        <v>22</v>
      </c>
      <c r="J32" s="303">
        <f>data66!E27</f>
        <v>26</v>
      </c>
      <c r="K32" s="319">
        <f t="shared" si="57"/>
        <v>48</v>
      </c>
      <c r="L32" s="303"/>
      <c r="M32" s="303"/>
      <c r="N32" s="319"/>
      <c r="O32" s="303"/>
      <c r="P32" s="303"/>
      <c r="Q32" s="320"/>
      <c r="R32" s="303"/>
      <c r="S32" s="303"/>
      <c r="T32" s="320"/>
      <c r="U32" s="305">
        <f t="shared" si="61"/>
        <v>35</v>
      </c>
      <c r="V32" s="305">
        <f t="shared" si="62"/>
        <v>46</v>
      </c>
      <c r="W32" s="321">
        <f t="shared" si="37"/>
        <v>81</v>
      </c>
      <c r="X32" s="312"/>
      <c r="Y32" s="312"/>
      <c r="Z32" s="323"/>
      <c r="AA32" s="313"/>
      <c r="AB32" s="313"/>
      <c r="AC32" s="323"/>
      <c r="AD32" s="313"/>
      <c r="AE32" s="313"/>
      <c r="AF32" s="323"/>
      <c r="AG32" s="313"/>
      <c r="AH32" s="313"/>
      <c r="AI32" s="323"/>
      <c r="AJ32" s="313"/>
      <c r="AK32" s="313"/>
      <c r="AL32" s="323"/>
      <c r="AM32" s="312"/>
      <c r="AN32" s="312"/>
      <c r="AO32" s="325"/>
      <c r="AP32" s="303">
        <f t="shared" si="38"/>
        <v>13</v>
      </c>
      <c r="AQ32" s="303">
        <f t="shared" si="39"/>
        <v>20</v>
      </c>
      <c r="AR32" s="320">
        <f t="shared" si="40"/>
        <v>33</v>
      </c>
      <c r="AS32" s="307">
        <f t="shared" si="41"/>
        <v>22</v>
      </c>
      <c r="AT32" s="307">
        <f t="shared" si="42"/>
        <v>26</v>
      </c>
      <c r="AU32" s="319">
        <f t="shared" si="43"/>
        <v>48</v>
      </c>
      <c r="AV32" s="303">
        <f t="shared" si="44"/>
        <v>0</v>
      </c>
      <c r="AW32" s="303">
        <f t="shared" si="45"/>
        <v>0</v>
      </c>
      <c r="AX32" s="320">
        <f t="shared" si="46"/>
        <v>0</v>
      </c>
      <c r="AY32" s="303">
        <f t="shared" si="47"/>
        <v>0</v>
      </c>
      <c r="AZ32" s="303">
        <f t="shared" si="48"/>
        <v>0</v>
      </c>
      <c r="BA32" s="320">
        <f t="shared" si="49"/>
        <v>0</v>
      </c>
      <c r="BB32" s="305">
        <f t="shared" si="50"/>
        <v>0</v>
      </c>
      <c r="BC32" s="305">
        <f t="shared" si="51"/>
        <v>0</v>
      </c>
      <c r="BD32" s="320">
        <f t="shared" si="52"/>
        <v>0</v>
      </c>
      <c r="BE32" s="305">
        <f t="shared" si="53"/>
        <v>35</v>
      </c>
      <c r="BF32" s="305">
        <f t="shared" si="54"/>
        <v>46</v>
      </c>
      <c r="BG32" s="322">
        <f t="shared" si="55"/>
        <v>81</v>
      </c>
    </row>
    <row r="33" spans="1:59" ht="21.75" x14ac:dyDescent="0.5">
      <c r="A33" s="299"/>
      <c r="B33" s="300">
        <v>13</v>
      </c>
      <c r="C33" s="326" t="s">
        <v>34</v>
      </c>
      <c r="D33" s="327" t="str">
        <f>data66!A28</f>
        <v>วิชาชีพครู</v>
      </c>
      <c r="E33" s="328" t="s">
        <v>75</v>
      </c>
      <c r="F33" s="302"/>
      <c r="G33" s="302"/>
      <c r="H33" s="409"/>
      <c r="I33" s="313"/>
      <c r="J33" s="313"/>
      <c r="K33" s="319"/>
      <c r="L33" s="313"/>
      <c r="M33" s="313"/>
      <c r="N33" s="324"/>
      <c r="O33" s="313"/>
      <c r="P33" s="313"/>
      <c r="Q33" s="323"/>
      <c r="R33" s="313"/>
      <c r="S33" s="313"/>
      <c r="T33" s="323"/>
      <c r="U33" s="305"/>
      <c r="V33" s="305"/>
      <c r="W33" s="321"/>
      <c r="X33" s="312">
        <f>data66!Q28</f>
        <v>0</v>
      </c>
      <c r="Y33" s="312">
        <f>data66!R28</f>
        <v>0</v>
      </c>
      <c r="Z33" s="323">
        <f>SUM(X33:Y33)</f>
        <v>0</v>
      </c>
      <c r="AA33" s="313">
        <f>data66!S28</f>
        <v>0</v>
      </c>
      <c r="AB33" s="313">
        <f>data66!T28</f>
        <v>0</v>
      </c>
      <c r="AC33" s="323">
        <f>SUM(AA33:AB33)</f>
        <v>0</v>
      </c>
      <c r="AD33" s="313">
        <f>data66!U28</f>
        <v>6</v>
      </c>
      <c r="AE33" s="313">
        <f>data66!V28</f>
        <v>6</v>
      </c>
      <c r="AF33" s="323">
        <f>SUM(AD33:AE33)</f>
        <v>12</v>
      </c>
      <c r="AG33" s="313">
        <f>data66!W28</f>
        <v>0</v>
      </c>
      <c r="AH33" s="313">
        <f>data66!X28</f>
        <v>0</v>
      </c>
      <c r="AI33" s="323">
        <f>SUM(AG33:AH33)</f>
        <v>0</v>
      </c>
      <c r="AJ33" s="313">
        <f>data66!Y28+data66!AA28+data66!AC28</f>
        <v>0</v>
      </c>
      <c r="AK33" s="313">
        <f>data66!Z28+data66!AB28+data66!AD28</f>
        <v>0</v>
      </c>
      <c r="AL33" s="323">
        <f>SUM(AJ33:AK33)</f>
        <v>0</v>
      </c>
      <c r="AM33" s="312">
        <f>X33+AA33+AD33+AG33+AJ33</f>
        <v>6</v>
      </c>
      <c r="AN33" s="312">
        <f>Y33+AB33+AE33+AH33+AK33</f>
        <v>6</v>
      </c>
      <c r="AO33" s="325">
        <f t="shared" ref="AO33:AO35" si="63">SUM(AM33:AN33)</f>
        <v>12</v>
      </c>
      <c r="AP33" s="303">
        <f t="shared" si="38"/>
        <v>0</v>
      </c>
      <c r="AQ33" s="303">
        <f t="shared" si="39"/>
        <v>0</v>
      </c>
      <c r="AR33" s="320">
        <f t="shared" si="40"/>
        <v>0</v>
      </c>
      <c r="AS33" s="307">
        <f t="shared" si="41"/>
        <v>0</v>
      </c>
      <c r="AT33" s="307">
        <f t="shared" si="42"/>
        <v>0</v>
      </c>
      <c r="AU33" s="319">
        <f t="shared" si="43"/>
        <v>0</v>
      </c>
      <c r="AV33" s="303">
        <f t="shared" si="44"/>
        <v>6</v>
      </c>
      <c r="AW33" s="303">
        <f t="shared" si="45"/>
        <v>6</v>
      </c>
      <c r="AX33" s="320">
        <f t="shared" si="46"/>
        <v>12</v>
      </c>
      <c r="AY33" s="303">
        <f t="shared" si="47"/>
        <v>0</v>
      </c>
      <c r="AZ33" s="303">
        <f t="shared" si="48"/>
        <v>0</v>
      </c>
      <c r="BA33" s="320">
        <f t="shared" si="49"/>
        <v>0</v>
      </c>
      <c r="BB33" s="305">
        <f t="shared" si="50"/>
        <v>0</v>
      </c>
      <c r="BC33" s="305">
        <f t="shared" si="51"/>
        <v>0</v>
      </c>
      <c r="BD33" s="320">
        <f t="shared" si="52"/>
        <v>0</v>
      </c>
      <c r="BE33" s="305">
        <f t="shared" si="53"/>
        <v>6</v>
      </c>
      <c r="BF33" s="305">
        <f t="shared" si="54"/>
        <v>6</v>
      </c>
      <c r="BG33" s="322">
        <f t="shared" si="55"/>
        <v>12</v>
      </c>
    </row>
    <row r="34" spans="1:59" ht="21.75" x14ac:dyDescent="0.5">
      <c r="A34" s="299"/>
      <c r="B34" s="300">
        <v>14</v>
      </c>
      <c r="C34" s="310" t="s">
        <v>36</v>
      </c>
      <c r="D34" s="301" t="str">
        <f>data66!A29</f>
        <v>การบริหารการศึกษา (โท)</v>
      </c>
      <c r="E34" s="311" t="s">
        <v>38</v>
      </c>
      <c r="F34" s="302"/>
      <c r="G34" s="302"/>
      <c r="H34" s="410"/>
      <c r="I34" s="313"/>
      <c r="J34" s="313"/>
      <c r="K34" s="319"/>
      <c r="L34" s="313"/>
      <c r="M34" s="313"/>
      <c r="N34" s="324"/>
      <c r="O34" s="313"/>
      <c r="P34" s="313"/>
      <c r="Q34" s="323"/>
      <c r="R34" s="313"/>
      <c r="S34" s="313"/>
      <c r="T34" s="323"/>
      <c r="U34" s="305"/>
      <c r="V34" s="305"/>
      <c r="W34" s="321"/>
      <c r="X34" s="312">
        <f>data66!Q29</f>
        <v>25</v>
      </c>
      <c r="Y34" s="312">
        <f>data66!R29</f>
        <v>26</v>
      </c>
      <c r="Z34" s="323">
        <f t="shared" ref="Z34:Z35" si="64">SUM(X34:Y34)</f>
        <v>51</v>
      </c>
      <c r="AA34" s="313">
        <f>data66!S29</f>
        <v>24</v>
      </c>
      <c r="AB34" s="313">
        <f>data66!T29</f>
        <v>26</v>
      </c>
      <c r="AC34" s="323">
        <f t="shared" ref="AC34:AC35" si="65">SUM(AA34:AB34)</f>
        <v>50</v>
      </c>
      <c r="AD34" s="313">
        <f>data66!U29</f>
        <v>28</v>
      </c>
      <c r="AE34" s="313">
        <f>data66!V29</f>
        <v>22</v>
      </c>
      <c r="AF34" s="323">
        <f t="shared" ref="AF34:AF35" si="66">SUM(AD34:AE34)</f>
        <v>50</v>
      </c>
      <c r="AG34" s="313">
        <f>data66!W29</f>
        <v>12</v>
      </c>
      <c r="AH34" s="313">
        <f>data66!X29</f>
        <v>13</v>
      </c>
      <c r="AI34" s="323">
        <f t="shared" ref="AI34:AI35" si="67">SUM(AG34:AH34)</f>
        <v>25</v>
      </c>
      <c r="AJ34" s="313">
        <f>data66!Y29+data66!AA29+data66!AC29</f>
        <v>7</v>
      </c>
      <c r="AK34" s="313">
        <f>data66!Z29+data66!AB29+data66!AD29</f>
        <v>3</v>
      </c>
      <c r="AL34" s="323">
        <f t="shared" ref="AL34:AL35" si="68">SUM(AJ34:AK34)</f>
        <v>10</v>
      </c>
      <c r="AM34" s="312">
        <f t="shared" ref="AM34:AM35" si="69">X34+AA34+AD34+AG34+AJ34</f>
        <v>96</v>
      </c>
      <c r="AN34" s="312">
        <f t="shared" ref="AN34:AN35" si="70">Y34+AB34+AE34+AH34+AK34</f>
        <v>90</v>
      </c>
      <c r="AO34" s="325">
        <f t="shared" si="63"/>
        <v>186</v>
      </c>
      <c r="AP34" s="303">
        <f t="shared" si="38"/>
        <v>25</v>
      </c>
      <c r="AQ34" s="303">
        <f t="shared" si="39"/>
        <v>26</v>
      </c>
      <c r="AR34" s="320">
        <f t="shared" si="40"/>
        <v>51</v>
      </c>
      <c r="AS34" s="307">
        <f t="shared" si="41"/>
        <v>24</v>
      </c>
      <c r="AT34" s="307">
        <f t="shared" si="42"/>
        <v>26</v>
      </c>
      <c r="AU34" s="319">
        <f t="shared" si="43"/>
        <v>50</v>
      </c>
      <c r="AV34" s="303">
        <f t="shared" si="44"/>
        <v>28</v>
      </c>
      <c r="AW34" s="303">
        <f t="shared" si="45"/>
        <v>22</v>
      </c>
      <c r="AX34" s="320">
        <f t="shared" si="46"/>
        <v>50</v>
      </c>
      <c r="AY34" s="303">
        <f t="shared" si="47"/>
        <v>12</v>
      </c>
      <c r="AZ34" s="303">
        <f t="shared" si="48"/>
        <v>13</v>
      </c>
      <c r="BA34" s="320">
        <f t="shared" si="49"/>
        <v>25</v>
      </c>
      <c r="BB34" s="305">
        <f t="shared" si="50"/>
        <v>7</v>
      </c>
      <c r="BC34" s="305">
        <f t="shared" si="51"/>
        <v>3</v>
      </c>
      <c r="BD34" s="320">
        <f t="shared" si="52"/>
        <v>10</v>
      </c>
      <c r="BE34" s="305">
        <f t="shared" si="53"/>
        <v>96</v>
      </c>
      <c r="BF34" s="305">
        <f t="shared" si="54"/>
        <v>90</v>
      </c>
      <c r="BG34" s="322">
        <f t="shared" si="55"/>
        <v>186</v>
      </c>
    </row>
    <row r="35" spans="1:59" ht="21.75" x14ac:dyDescent="0.5">
      <c r="A35" s="299"/>
      <c r="B35" s="300">
        <v>15</v>
      </c>
      <c r="C35" s="310" t="s">
        <v>36</v>
      </c>
      <c r="D35" s="301" t="str">
        <f>data66!A30</f>
        <v>การบริหารการศึกษา (เอก)</v>
      </c>
      <c r="E35" s="311" t="s">
        <v>39</v>
      </c>
      <c r="F35" s="302"/>
      <c r="G35" s="302"/>
      <c r="H35" s="410"/>
      <c r="I35" s="313"/>
      <c r="J35" s="313"/>
      <c r="K35" s="319"/>
      <c r="L35" s="313"/>
      <c r="M35" s="313"/>
      <c r="N35" s="324"/>
      <c r="O35" s="313"/>
      <c r="P35" s="313"/>
      <c r="Q35" s="323"/>
      <c r="R35" s="313"/>
      <c r="S35" s="313"/>
      <c r="T35" s="323"/>
      <c r="U35" s="305"/>
      <c r="V35" s="305"/>
      <c r="W35" s="321"/>
      <c r="X35" s="312">
        <f>data66!Q30</f>
        <v>3</v>
      </c>
      <c r="Y35" s="312">
        <f>data66!R30</f>
        <v>3</v>
      </c>
      <c r="Z35" s="323">
        <f t="shared" si="64"/>
        <v>6</v>
      </c>
      <c r="AA35" s="313">
        <f>data66!S30</f>
        <v>6</v>
      </c>
      <c r="AB35" s="313">
        <f>data66!T30</f>
        <v>8</v>
      </c>
      <c r="AC35" s="323">
        <f t="shared" si="65"/>
        <v>14</v>
      </c>
      <c r="AD35" s="313">
        <f>data66!U30</f>
        <v>0</v>
      </c>
      <c r="AE35" s="313">
        <f>data66!V30</f>
        <v>0</v>
      </c>
      <c r="AF35" s="323">
        <f t="shared" si="66"/>
        <v>0</v>
      </c>
      <c r="AG35" s="313">
        <f>data66!W30</f>
        <v>6</v>
      </c>
      <c r="AH35" s="313">
        <f>data66!X30</f>
        <v>7</v>
      </c>
      <c r="AI35" s="323">
        <f t="shared" si="67"/>
        <v>13</v>
      </c>
      <c r="AJ35" s="313">
        <f>data66!Y30+data66!AA30+data66!AC30</f>
        <v>0</v>
      </c>
      <c r="AK35" s="313">
        <f>data66!Z30+data66!AB30+data66!AD30</f>
        <v>0</v>
      </c>
      <c r="AL35" s="323">
        <f t="shared" si="68"/>
        <v>0</v>
      </c>
      <c r="AM35" s="312">
        <f t="shared" si="69"/>
        <v>15</v>
      </c>
      <c r="AN35" s="312">
        <f t="shared" si="70"/>
        <v>18</v>
      </c>
      <c r="AO35" s="325">
        <f t="shared" si="63"/>
        <v>33</v>
      </c>
      <c r="AP35" s="303">
        <f t="shared" si="38"/>
        <v>3</v>
      </c>
      <c r="AQ35" s="303">
        <f t="shared" si="39"/>
        <v>3</v>
      </c>
      <c r="AR35" s="320">
        <f t="shared" si="40"/>
        <v>6</v>
      </c>
      <c r="AS35" s="307">
        <f t="shared" si="41"/>
        <v>6</v>
      </c>
      <c r="AT35" s="307">
        <f t="shared" si="42"/>
        <v>8</v>
      </c>
      <c r="AU35" s="319">
        <f t="shared" si="43"/>
        <v>14</v>
      </c>
      <c r="AV35" s="303">
        <f t="shared" si="44"/>
        <v>0</v>
      </c>
      <c r="AW35" s="303">
        <f t="shared" si="45"/>
        <v>0</v>
      </c>
      <c r="AX35" s="320">
        <f t="shared" si="46"/>
        <v>0</v>
      </c>
      <c r="AY35" s="303">
        <f t="shared" si="47"/>
        <v>6</v>
      </c>
      <c r="AZ35" s="303">
        <f t="shared" si="48"/>
        <v>7</v>
      </c>
      <c r="BA35" s="320">
        <f t="shared" si="49"/>
        <v>13</v>
      </c>
      <c r="BB35" s="305">
        <f t="shared" si="50"/>
        <v>0</v>
      </c>
      <c r="BC35" s="305">
        <f t="shared" si="51"/>
        <v>0</v>
      </c>
      <c r="BD35" s="320">
        <f t="shared" si="52"/>
        <v>0</v>
      </c>
      <c r="BE35" s="305">
        <f t="shared" si="53"/>
        <v>15</v>
      </c>
      <c r="BF35" s="305">
        <f t="shared" si="54"/>
        <v>18</v>
      </c>
      <c r="BG35" s="322">
        <f t="shared" si="55"/>
        <v>33</v>
      </c>
    </row>
    <row r="36" spans="1:59" s="268" customFormat="1" ht="22.5" thickBot="1" x14ac:dyDescent="0.55000000000000004">
      <c r="A36" s="434" t="s">
        <v>40</v>
      </c>
      <c r="B36" s="435"/>
      <c r="C36" s="435"/>
      <c r="D36" s="435"/>
      <c r="E36" s="436"/>
      <c r="F36" s="329">
        <f t="shared" ref="F36:H36" si="71">SUM(F21:F35)</f>
        <v>186</v>
      </c>
      <c r="G36" s="329">
        <f t="shared" si="71"/>
        <v>456</v>
      </c>
      <c r="H36" s="329">
        <f t="shared" si="71"/>
        <v>642</v>
      </c>
      <c r="I36" s="329">
        <f>SUM(I21:I35)</f>
        <v>216</v>
      </c>
      <c r="J36" s="329">
        <f t="shared" ref="J36:AO36" si="72">SUM(J21:J35)</f>
        <v>424</v>
      </c>
      <c r="K36" s="329">
        <f t="shared" si="72"/>
        <v>640</v>
      </c>
      <c r="L36" s="329">
        <f t="shared" si="72"/>
        <v>147</v>
      </c>
      <c r="M36" s="329">
        <f t="shared" si="72"/>
        <v>445</v>
      </c>
      <c r="N36" s="329">
        <f t="shared" si="72"/>
        <v>592</v>
      </c>
      <c r="O36" s="329">
        <f t="shared" si="72"/>
        <v>176</v>
      </c>
      <c r="P36" s="329">
        <f t="shared" si="72"/>
        <v>448</v>
      </c>
      <c r="Q36" s="329">
        <f t="shared" si="72"/>
        <v>624</v>
      </c>
      <c r="R36" s="329">
        <f t="shared" si="72"/>
        <v>240</v>
      </c>
      <c r="S36" s="329">
        <f t="shared" si="72"/>
        <v>556</v>
      </c>
      <c r="T36" s="329">
        <f t="shared" si="72"/>
        <v>796</v>
      </c>
      <c r="U36" s="329">
        <f t="shared" si="72"/>
        <v>965</v>
      </c>
      <c r="V36" s="329">
        <f t="shared" si="72"/>
        <v>2329</v>
      </c>
      <c r="W36" s="329">
        <f t="shared" si="72"/>
        <v>3294</v>
      </c>
      <c r="X36" s="329">
        <f t="shared" si="72"/>
        <v>28</v>
      </c>
      <c r="Y36" s="329">
        <f t="shared" si="72"/>
        <v>29</v>
      </c>
      <c r="Z36" s="329">
        <f t="shared" si="72"/>
        <v>57</v>
      </c>
      <c r="AA36" s="329">
        <f t="shared" si="72"/>
        <v>30</v>
      </c>
      <c r="AB36" s="329">
        <f t="shared" si="72"/>
        <v>34</v>
      </c>
      <c r="AC36" s="329">
        <f t="shared" si="72"/>
        <v>64</v>
      </c>
      <c r="AD36" s="329">
        <f t="shared" si="72"/>
        <v>34</v>
      </c>
      <c r="AE36" s="329">
        <f t="shared" si="72"/>
        <v>28</v>
      </c>
      <c r="AF36" s="329">
        <f t="shared" si="72"/>
        <v>62</v>
      </c>
      <c r="AG36" s="329">
        <f t="shared" si="72"/>
        <v>18</v>
      </c>
      <c r="AH36" s="329">
        <f t="shared" si="72"/>
        <v>20</v>
      </c>
      <c r="AI36" s="329">
        <f t="shared" si="72"/>
        <v>38</v>
      </c>
      <c r="AJ36" s="329">
        <f t="shared" si="72"/>
        <v>7</v>
      </c>
      <c r="AK36" s="329">
        <f t="shared" si="72"/>
        <v>3</v>
      </c>
      <c r="AL36" s="329">
        <f t="shared" si="72"/>
        <v>10</v>
      </c>
      <c r="AM36" s="329">
        <f t="shared" si="72"/>
        <v>117</v>
      </c>
      <c r="AN36" s="329">
        <f t="shared" si="72"/>
        <v>114</v>
      </c>
      <c r="AO36" s="329">
        <f t="shared" si="72"/>
        <v>231</v>
      </c>
      <c r="AP36" s="329">
        <f>SUM(AP21:AP35)</f>
        <v>214</v>
      </c>
      <c r="AQ36" s="329">
        <f t="shared" ref="AQ36:BG36" si="73">SUM(AQ21:AQ35)</f>
        <v>485</v>
      </c>
      <c r="AR36" s="329">
        <f t="shared" si="73"/>
        <v>699</v>
      </c>
      <c r="AS36" s="329">
        <f t="shared" si="73"/>
        <v>246</v>
      </c>
      <c r="AT36" s="329">
        <f t="shared" si="73"/>
        <v>458</v>
      </c>
      <c r="AU36" s="329">
        <f t="shared" si="73"/>
        <v>704</v>
      </c>
      <c r="AV36" s="329">
        <f t="shared" si="73"/>
        <v>181</v>
      </c>
      <c r="AW36" s="329">
        <f t="shared" si="73"/>
        <v>473</v>
      </c>
      <c r="AX36" s="329">
        <f t="shared" si="73"/>
        <v>654</v>
      </c>
      <c r="AY36" s="329">
        <f t="shared" si="73"/>
        <v>194</v>
      </c>
      <c r="AZ36" s="329">
        <f t="shared" si="73"/>
        <v>468</v>
      </c>
      <c r="BA36" s="329">
        <f t="shared" si="73"/>
        <v>662</v>
      </c>
      <c r="BB36" s="329">
        <f t="shared" si="73"/>
        <v>247</v>
      </c>
      <c r="BC36" s="329">
        <f t="shared" si="73"/>
        <v>559</v>
      </c>
      <c r="BD36" s="329">
        <f t="shared" si="73"/>
        <v>806</v>
      </c>
      <c r="BE36" s="329">
        <f t="shared" si="73"/>
        <v>1082</v>
      </c>
      <c r="BF36" s="329">
        <f t="shared" si="73"/>
        <v>2443</v>
      </c>
      <c r="BG36" s="329">
        <f t="shared" si="73"/>
        <v>3525</v>
      </c>
    </row>
    <row r="37" spans="1:59" s="268" customFormat="1" ht="21.75" x14ac:dyDescent="0.5">
      <c r="A37" s="330" t="s">
        <v>41</v>
      </c>
      <c r="B37" s="331"/>
      <c r="C37" s="331"/>
      <c r="D37" s="331"/>
      <c r="E37" s="331"/>
      <c r="F37" s="331"/>
      <c r="G37" s="331"/>
      <c r="H37" s="331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3"/>
    </row>
    <row r="38" spans="1:59" ht="21.75" x14ac:dyDescent="0.5">
      <c r="A38" s="299"/>
      <c r="B38" s="300">
        <v>1</v>
      </c>
      <c r="C38" s="301" t="s">
        <v>42</v>
      </c>
      <c r="D38" s="301" t="str">
        <f>data66!A31</f>
        <v>การพัฒนาชุมชน</v>
      </c>
      <c r="E38" s="302" t="s">
        <v>14</v>
      </c>
      <c r="F38" s="302">
        <f>data66!B31</f>
        <v>12</v>
      </c>
      <c r="G38" s="302">
        <f>data66!C31</f>
        <v>11</v>
      </c>
      <c r="H38" s="412">
        <f>SUM(F38:G38)</f>
        <v>23</v>
      </c>
      <c r="I38" s="303">
        <f>data66!D31</f>
        <v>6</v>
      </c>
      <c r="J38" s="303">
        <f>data66!E31</f>
        <v>12</v>
      </c>
      <c r="K38" s="334">
        <f>SUM(I38:J38)</f>
        <v>18</v>
      </c>
      <c r="L38" s="303">
        <f>data66!F31</f>
        <v>7</v>
      </c>
      <c r="M38" s="303">
        <f>data66!G31</f>
        <v>23</v>
      </c>
      <c r="N38" s="334">
        <f>SUM(L38:M38)</f>
        <v>30</v>
      </c>
      <c r="O38" s="303">
        <f>data66!H31</f>
        <v>5</v>
      </c>
      <c r="P38" s="303">
        <f>data66!I31</f>
        <v>9</v>
      </c>
      <c r="Q38" s="334">
        <f>SUM(O38:P38)</f>
        <v>14</v>
      </c>
      <c r="R38" s="303">
        <f>data66!J31+data66!L31+data66!N31</f>
        <v>15</v>
      </c>
      <c r="S38" s="303">
        <f>data66!K31+data66!M31+data66!O31</f>
        <v>10</v>
      </c>
      <c r="T38" s="334">
        <f>SUM(R38:S38)</f>
        <v>25</v>
      </c>
      <c r="U38" s="305">
        <f>I38+L38+O38+R38+F38</f>
        <v>45</v>
      </c>
      <c r="V38" s="305">
        <f>J38+M38+P38+S38+G38</f>
        <v>65</v>
      </c>
      <c r="W38" s="335">
        <f t="shared" ref="W38:W46" si="74">SUM(U38:V38)</f>
        <v>110</v>
      </c>
      <c r="X38" s="305">
        <f>data66!Q31</f>
        <v>0</v>
      </c>
      <c r="Y38" s="305">
        <f>data66!R31</f>
        <v>0</v>
      </c>
      <c r="Z38" s="334">
        <f>SUM(X38:Y38)</f>
        <v>0</v>
      </c>
      <c r="AA38" s="303">
        <f>data66!S31</f>
        <v>0</v>
      </c>
      <c r="AB38" s="303">
        <f>data66!T31</f>
        <v>1</v>
      </c>
      <c r="AC38" s="334">
        <f>SUM(AA38:AB38)</f>
        <v>1</v>
      </c>
      <c r="AD38" s="303">
        <f>data66!U31</f>
        <v>0</v>
      </c>
      <c r="AE38" s="303">
        <f>data66!V31</f>
        <v>0</v>
      </c>
      <c r="AF38" s="334">
        <f>SUM(AD38:AE38)</f>
        <v>0</v>
      </c>
      <c r="AG38" s="303">
        <f>data66!W31</f>
        <v>7</v>
      </c>
      <c r="AH38" s="303">
        <f>data66!X31</f>
        <v>3</v>
      </c>
      <c r="AI38" s="334">
        <f>SUM(AG38:AH38)</f>
        <v>10</v>
      </c>
      <c r="AJ38" s="303">
        <f>data66!Y31+data66!AA31+data66!AC31</f>
        <v>2</v>
      </c>
      <c r="AK38" s="303">
        <f>data66!Z31+data66!AB31+data66!AD31</f>
        <v>5</v>
      </c>
      <c r="AL38" s="334">
        <f>SUM(AJ38:AK38)</f>
        <v>7</v>
      </c>
      <c r="AM38" s="305">
        <f>X38+AA38+AD38+AG38+AJ38</f>
        <v>9</v>
      </c>
      <c r="AN38" s="305">
        <f>Y38+AB38+AE38+AH38+AK38</f>
        <v>9</v>
      </c>
      <c r="AO38" s="335">
        <f t="shared" ref="AO38" si="75">SUM(AM38:AN38)</f>
        <v>18</v>
      </c>
      <c r="AP38" s="303">
        <f t="shared" ref="AP38:AP46" si="76">F38+X38</f>
        <v>12</v>
      </c>
      <c r="AQ38" s="303">
        <f t="shared" ref="AQ38:AQ46" si="77">G38+Y38</f>
        <v>11</v>
      </c>
      <c r="AR38" s="334">
        <f t="shared" ref="AR38:AR46" si="78">SUM(AP38:AQ38)</f>
        <v>23</v>
      </c>
      <c r="AS38" s="307">
        <f t="shared" ref="AS38:AS46" si="79">I38+AA38</f>
        <v>6</v>
      </c>
      <c r="AT38" s="307">
        <f t="shared" ref="AT38:AT46" si="80">J38+AB38</f>
        <v>13</v>
      </c>
      <c r="AU38" s="334">
        <f t="shared" ref="AU38:AU46" si="81">SUM(AS38:AT38)</f>
        <v>19</v>
      </c>
      <c r="AV38" s="303">
        <f t="shared" ref="AV38:AV46" si="82">+L38+AD38</f>
        <v>7</v>
      </c>
      <c r="AW38" s="303">
        <f t="shared" ref="AW38:AW46" si="83">M38+AE38</f>
        <v>23</v>
      </c>
      <c r="AX38" s="334">
        <f t="shared" ref="AX38:AX46" si="84">SUM(AV38:AW38)</f>
        <v>30</v>
      </c>
      <c r="AY38" s="303">
        <f t="shared" ref="AY38:AY46" si="85">O38+AG38</f>
        <v>12</v>
      </c>
      <c r="AZ38" s="303">
        <f t="shared" ref="AZ38:AZ46" si="86">P38+AH38</f>
        <v>12</v>
      </c>
      <c r="BA38" s="334">
        <f t="shared" ref="BA38:BA46" si="87">SUM(AY38:AZ38)</f>
        <v>24</v>
      </c>
      <c r="BB38" s="305">
        <f t="shared" ref="BB38:BB46" si="88">R38+AJ38</f>
        <v>17</v>
      </c>
      <c r="BC38" s="305">
        <f t="shared" ref="BC38:BC46" si="89">S38+AK38</f>
        <v>15</v>
      </c>
      <c r="BD38" s="334">
        <f t="shared" ref="BD38:BD46" si="90">SUM(BB38:BC38)</f>
        <v>32</v>
      </c>
      <c r="BE38" s="305">
        <f t="shared" ref="BE38:BE46" si="91">AP38+AS38+AV38+AY38+BB38</f>
        <v>54</v>
      </c>
      <c r="BF38" s="305">
        <f t="shared" ref="BF38:BF46" si="92">AQ38+AT38+AW38+AZ38+BC38</f>
        <v>74</v>
      </c>
      <c r="BG38" s="336">
        <f t="shared" ref="BG38:BG46" si="93">SUM(BE38:BF38)</f>
        <v>128</v>
      </c>
    </row>
    <row r="39" spans="1:59" ht="21.75" x14ac:dyDescent="0.5">
      <c r="A39" s="299"/>
      <c r="B39" s="300">
        <v>2</v>
      </c>
      <c r="C39" s="310" t="s">
        <v>42</v>
      </c>
      <c r="D39" s="301" t="str">
        <f>data66!A32</f>
        <v>ภาษาจีน</v>
      </c>
      <c r="E39" s="311" t="s">
        <v>14</v>
      </c>
      <c r="F39" s="302">
        <f>data66!B32</f>
        <v>6</v>
      </c>
      <c r="G39" s="302">
        <f>data66!C32</f>
        <v>16</v>
      </c>
      <c r="H39" s="412">
        <f t="shared" ref="H39:H46" si="94">SUM(F39:G39)</f>
        <v>22</v>
      </c>
      <c r="I39" s="303">
        <f>data66!D32</f>
        <v>1</v>
      </c>
      <c r="J39" s="303">
        <f>data66!E32</f>
        <v>15</v>
      </c>
      <c r="K39" s="334">
        <f t="shared" ref="K39:K46" si="95">SUM(I39:J39)</f>
        <v>16</v>
      </c>
      <c r="L39" s="303">
        <f>data66!F32</f>
        <v>4</v>
      </c>
      <c r="M39" s="303">
        <f>data66!G32</f>
        <v>33</v>
      </c>
      <c r="N39" s="334">
        <f t="shared" ref="N39:N46" si="96">SUM(L39:M39)</f>
        <v>37</v>
      </c>
      <c r="O39" s="303">
        <f>data66!H32</f>
        <v>6</v>
      </c>
      <c r="P39" s="303">
        <f>data66!I32</f>
        <v>22</v>
      </c>
      <c r="Q39" s="334">
        <f t="shared" ref="Q39:Q46" si="97">SUM(O39:P39)</f>
        <v>28</v>
      </c>
      <c r="R39" s="303">
        <f>data66!J32+data66!L32+data66!N32</f>
        <v>1</v>
      </c>
      <c r="S39" s="303">
        <f>data66!K32+data66!M32+data66!O32</f>
        <v>18</v>
      </c>
      <c r="T39" s="334">
        <f t="shared" ref="T39:T46" si="98">SUM(R39:S39)</f>
        <v>19</v>
      </c>
      <c r="U39" s="305">
        <f t="shared" ref="U39:U46" si="99">I39+L39+O39+R39+F39</f>
        <v>18</v>
      </c>
      <c r="V39" s="305">
        <f t="shared" ref="V39:V46" si="100">J39+M39+P39+S39+G39</f>
        <v>104</v>
      </c>
      <c r="W39" s="335">
        <f t="shared" si="74"/>
        <v>122</v>
      </c>
      <c r="X39" s="305">
        <f>data66!Q32</f>
        <v>0</v>
      </c>
      <c r="Y39" s="305">
        <f>data66!R32</f>
        <v>0</v>
      </c>
      <c r="Z39" s="334">
        <f t="shared" ref="Z39:Z46" si="101">SUM(X39:Y39)</f>
        <v>0</v>
      </c>
      <c r="AA39" s="303">
        <f>data66!S32</f>
        <v>0</v>
      </c>
      <c r="AB39" s="303">
        <f>data66!T32</f>
        <v>0</v>
      </c>
      <c r="AC39" s="334">
        <f t="shared" ref="AC39:AC46" si="102">SUM(AA39:AB39)</f>
        <v>0</v>
      </c>
      <c r="AD39" s="303">
        <f>data66!U32</f>
        <v>0</v>
      </c>
      <c r="AE39" s="303">
        <f>data66!V32</f>
        <v>0</v>
      </c>
      <c r="AF39" s="334">
        <f t="shared" ref="AF39:AF46" si="103">SUM(AD39:AE39)</f>
        <v>0</v>
      </c>
      <c r="AG39" s="303">
        <f>data66!W32</f>
        <v>0</v>
      </c>
      <c r="AH39" s="303">
        <f>data66!X32</f>
        <v>0</v>
      </c>
      <c r="AI39" s="334">
        <f t="shared" ref="AI39:AI46" si="104">SUM(AG39:AH39)</f>
        <v>0</v>
      </c>
      <c r="AJ39" s="303">
        <f>data66!Y32+data66!AA32+data66!AC32</f>
        <v>0</v>
      </c>
      <c r="AK39" s="303">
        <f>data66!Z32+data66!AB32+data66!AD32</f>
        <v>0</v>
      </c>
      <c r="AL39" s="334">
        <f t="shared" ref="AL39:AL46" si="105">SUM(AJ39:AK39)</f>
        <v>0</v>
      </c>
      <c r="AM39" s="305">
        <f t="shared" ref="AM39:AM46" si="106">X39+AA39+AD39+AG39+AJ39</f>
        <v>0</v>
      </c>
      <c r="AN39" s="305">
        <f t="shared" ref="AN39:AN46" si="107">Y39+AB39+AE39+AH39+AK39</f>
        <v>0</v>
      </c>
      <c r="AO39" s="335">
        <f t="shared" ref="AO39:AO46" si="108">SUM(AM39:AN39)</f>
        <v>0</v>
      </c>
      <c r="AP39" s="303">
        <f t="shared" si="76"/>
        <v>6</v>
      </c>
      <c r="AQ39" s="303">
        <f t="shared" si="77"/>
        <v>16</v>
      </c>
      <c r="AR39" s="334">
        <f t="shared" si="78"/>
        <v>22</v>
      </c>
      <c r="AS39" s="307">
        <f t="shared" si="79"/>
        <v>1</v>
      </c>
      <c r="AT39" s="307">
        <f t="shared" si="80"/>
        <v>15</v>
      </c>
      <c r="AU39" s="334">
        <f t="shared" si="81"/>
        <v>16</v>
      </c>
      <c r="AV39" s="303">
        <f t="shared" si="82"/>
        <v>4</v>
      </c>
      <c r="AW39" s="303">
        <f t="shared" si="83"/>
        <v>33</v>
      </c>
      <c r="AX39" s="334">
        <f t="shared" si="84"/>
        <v>37</v>
      </c>
      <c r="AY39" s="303">
        <f t="shared" si="85"/>
        <v>6</v>
      </c>
      <c r="AZ39" s="303">
        <f t="shared" si="86"/>
        <v>22</v>
      </c>
      <c r="BA39" s="334">
        <f t="shared" si="87"/>
        <v>28</v>
      </c>
      <c r="BB39" s="305">
        <f t="shared" si="88"/>
        <v>1</v>
      </c>
      <c r="BC39" s="305">
        <f t="shared" si="89"/>
        <v>18</v>
      </c>
      <c r="BD39" s="334">
        <f t="shared" si="90"/>
        <v>19</v>
      </c>
      <c r="BE39" s="305">
        <f t="shared" si="91"/>
        <v>18</v>
      </c>
      <c r="BF39" s="305">
        <f t="shared" si="92"/>
        <v>104</v>
      </c>
      <c r="BG39" s="336">
        <f t="shared" si="93"/>
        <v>122</v>
      </c>
    </row>
    <row r="40" spans="1:59" ht="21.75" x14ac:dyDescent="0.5">
      <c r="A40" s="299"/>
      <c r="B40" s="300">
        <v>3</v>
      </c>
      <c r="C40" s="310" t="s">
        <v>42</v>
      </c>
      <c r="D40" s="301" t="str">
        <f>data66!A33</f>
        <v>ภาษาญี่ปุ่น</v>
      </c>
      <c r="E40" s="311" t="s">
        <v>14</v>
      </c>
      <c r="F40" s="302">
        <f>data66!B33</f>
        <v>6</v>
      </c>
      <c r="G40" s="302">
        <f>data66!C33</f>
        <v>6</v>
      </c>
      <c r="H40" s="412">
        <f t="shared" si="94"/>
        <v>12</v>
      </c>
      <c r="I40" s="303">
        <f>data66!D33</f>
        <v>8</v>
      </c>
      <c r="J40" s="303">
        <f>data66!E33</f>
        <v>4</v>
      </c>
      <c r="K40" s="334">
        <f t="shared" si="95"/>
        <v>12</v>
      </c>
      <c r="L40" s="303">
        <f>data66!F33</f>
        <v>8</v>
      </c>
      <c r="M40" s="303">
        <f>data66!G33</f>
        <v>8</v>
      </c>
      <c r="N40" s="334">
        <f t="shared" si="96"/>
        <v>16</v>
      </c>
      <c r="O40" s="303">
        <f>data66!H33</f>
        <v>7</v>
      </c>
      <c r="P40" s="303">
        <f>data66!I33</f>
        <v>12</v>
      </c>
      <c r="Q40" s="334">
        <f t="shared" si="97"/>
        <v>19</v>
      </c>
      <c r="R40" s="303">
        <f>data66!J33+data66!L33+data66!N33</f>
        <v>5</v>
      </c>
      <c r="S40" s="303">
        <f>data66!K33+data66!M33+data66!O33</f>
        <v>8</v>
      </c>
      <c r="T40" s="334">
        <f t="shared" si="98"/>
        <v>13</v>
      </c>
      <c r="U40" s="305">
        <f t="shared" si="99"/>
        <v>34</v>
      </c>
      <c r="V40" s="305">
        <f t="shared" si="100"/>
        <v>38</v>
      </c>
      <c r="W40" s="335">
        <f t="shared" si="74"/>
        <v>72</v>
      </c>
      <c r="X40" s="305">
        <f>data66!Q33</f>
        <v>0</v>
      </c>
      <c r="Y40" s="305">
        <f>data66!R33</f>
        <v>0</v>
      </c>
      <c r="Z40" s="334">
        <f t="shared" si="101"/>
        <v>0</v>
      </c>
      <c r="AA40" s="303">
        <f>data66!S33</f>
        <v>0</v>
      </c>
      <c r="AB40" s="303">
        <f>data66!T33</f>
        <v>0</v>
      </c>
      <c r="AC40" s="334">
        <f t="shared" si="102"/>
        <v>0</v>
      </c>
      <c r="AD40" s="303">
        <f>data66!U33</f>
        <v>0</v>
      </c>
      <c r="AE40" s="303">
        <f>data66!V33</f>
        <v>0</v>
      </c>
      <c r="AF40" s="334">
        <f t="shared" si="103"/>
        <v>0</v>
      </c>
      <c r="AG40" s="303">
        <f>data66!W33</f>
        <v>0</v>
      </c>
      <c r="AH40" s="303">
        <f>data66!X33</f>
        <v>0</v>
      </c>
      <c r="AI40" s="334">
        <f t="shared" si="104"/>
        <v>0</v>
      </c>
      <c r="AJ40" s="303">
        <f>data66!Y33+data66!AA33+data66!AC33</f>
        <v>0</v>
      </c>
      <c r="AK40" s="303">
        <f>data66!Z33+data66!AB33+data66!AD33</f>
        <v>0</v>
      </c>
      <c r="AL40" s="334">
        <f t="shared" si="105"/>
        <v>0</v>
      </c>
      <c r="AM40" s="305">
        <f t="shared" si="106"/>
        <v>0</v>
      </c>
      <c r="AN40" s="305">
        <f t="shared" si="107"/>
        <v>0</v>
      </c>
      <c r="AO40" s="335">
        <f t="shared" si="108"/>
        <v>0</v>
      </c>
      <c r="AP40" s="303">
        <f t="shared" si="76"/>
        <v>6</v>
      </c>
      <c r="AQ40" s="303">
        <f t="shared" si="77"/>
        <v>6</v>
      </c>
      <c r="AR40" s="334">
        <f t="shared" si="78"/>
        <v>12</v>
      </c>
      <c r="AS40" s="307">
        <f t="shared" si="79"/>
        <v>8</v>
      </c>
      <c r="AT40" s="307">
        <f t="shared" si="80"/>
        <v>4</v>
      </c>
      <c r="AU40" s="334">
        <f t="shared" si="81"/>
        <v>12</v>
      </c>
      <c r="AV40" s="303">
        <f t="shared" si="82"/>
        <v>8</v>
      </c>
      <c r="AW40" s="303">
        <f t="shared" si="83"/>
        <v>8</v>
      </c>
      <c r="AX40" s="334">
        <f t="shared" si="84"/>
        <v>16</v>
      </c>
      <c r="AY40" s="303">
        <f t="shared" si="85"/>
        <v>7</v>
      </c>
      <c r="AZ40" s="303">
        <f t="shared" si="86"/>
        <v>12</v>
      </c>
      <c r="BA40" s="334">
        <f t="shared" si="87"/>
        <v>19</v>
      </c>
      <c r="BB40" s="305">
        <f t="shared" si="88"/>
        <v>5</v>
      </c>
      <c r="BC40" s="305">
        <f t="shared" si="89"/>
        <v>8</v>
      </c>
      <c r="BD40" s="334">
        <f t="shared" si="90"/>
        <v>13</v>
      </c>
      <c r="BE40" s="305">
        <f t="shared" si="91"/>
        <v>34</v>
      </c>
      <c r="BF40" s="305">
        <f t="shared" si="92"/>
        <v>38</v>
      </c>
      <c r="BG40" s="336">
        <f t="shared" si="93"/>
        <v>72</v>
      </c>
    </row>
    <row r="41" spans="1:59" ht="21.75" x14ac:dyDescent="0.5">
      <c r="A41" s="299"/>
      <c r="B41" s="300">
        <v>4</v>
      </c>
      <c r="C41" s="310" t="s">
        <v>42</v>
      </c>
      <c r="D41" s="301" t="str">
        <f>data66!A34</f>
        <v>ภาษาอังกฤษธุรกิจ</v>
      </c>
      <c r="E41" s="311" t="s">
        <v>14</v>
      </c>
      <c r="F41" s="302">
        <f>data66!B34</f>
        <v>13</v>
      </c>
      <c r="G41" s="302">
        <f>data66!C34</f>
        <v>54</v>
      </c>
      <c r="H41" s="412">
        <f t="shared" si="94"/>
        <v>67</v>
      </c>
      <c r="I41" s="303">
        <f>data66!D34</f>
        <v>10</v>
      </c>
      <c r="J41" s="303">
        <f>data66!E34</f>
        <v>43</v>
      </c>
      <c r="K41" s="334">
        <f t="shared" si="95"/>
        <v>53</v>
      </c>
      <c r="L41" s="303">
        <f>data66!F34</f>
        <v>20</v>
      </c>
      <c r="M41" s="303">
        <f>data66!G34</f>
        <v>45</v>
      </c>
      <c r="N41" s="334">
        <f t="shared" si="96"/>
        <v>65</v>
      </c>
      <c r="O41" s="303">
        <f>data66!H34</f>
        <v>22</v>
      </c>
      <c r="P41" s="303">
        <f>data66!I34</f>
        <v>65</v>
      </c>
      <c r="Q41" s="334">
        <f t="shared" si="97"/>
        <v>87</v>
      </c>
      <c r="R41" s="303">
        <f>data66!J34+data66!L34+data66!N34</f>
        <v>8</v>
      </c>
      <c r="S41" s="303">
        <f>data66!K34+data66!M34+data66!O34</f>
        <v>36</v>
      </c>
      <c r="T41" s="334">
        <f t="shared" si="98"/>
        <v>44</v>
      </c>
      <c r="U41" s="305">
        <f t="shared" si="99"/>
        <v>73</v>
      </c>
      <c r="V41" s="305">
        <f t="shared" si="100"/>
        <v>243</v>
      </c>
      <c r="W41" s="335">
        <f t="shared" si="74"/>
        <v>316</v>
      </c>
      <c r="X41" s="305">
        <f>data66!Q34</f>
        <v>0</v>
      </c>
      <c r="Y41" s="305">
        <f>data66!R34</f>
        <v>0</v>
      </c>
      <c r="Z41" s="334">
        <f t="shared" si="101"/>
        <v>0</v>
      </c>
      <c r="AA41" s="303">
        <f>data66!S34</f>
        <v>0</v>
      </c>
      <c r="AB41" s="303">
        <f>data66!T34</f>
        <v>0</v>
      </c>
      <c r="AC41" s="334">
        <f t="shared" si="102"/>
        <v>0</v>
      </c>
      <c r="AD41" s="303">
        <f>data66!U34</f>
        <v>1</v>
      </c>
      <c r="AE41" s="303">
        <f>data66!V34</f>
        <v>0</v>
      </c>
      <c r="AF41" s="334">
        <f t="shared" si="103"/>
        <v>1</v>
      </c>
      <c r="AG41" s="303">
        <f>data66!W34</f>
        <v>0</v>
      </c>
      <c r="AH41" s="303">
        <f>data66!X34</f>
        <v>1</v>
      </c>
      <c r="AI41" s="334">
        <f t="shared" si="104"/>
        <v>1</v>
      </c>
      <c r="AJ41" s="303">
        <f>data66!Y34+data66!AA34+data66!AC34</f>
        <v>1</v>
      </c>
      <c r="AK41" s="303">
        <f>data66!Z34+data66!AB34+data66!AD34</f>
        <v>3</v>
      </c>
      <c r="AL41" s="334">
        <f t="shared" si="105"/>
        <v>4</v>
      </c>
      <c r="AM41" s="305">
        <f t="shared" si="106"/>
        <v>2</v>
      </c>
      <c r="AN41" s="305">
        <f t="shared" si="107"/>
        <v>4</v>
      </c>
      <c r="AO41" s="335">
        <f t="shared" si="108"/>
        <v>6</v>
      </c>
      <c r="AP41" s="303">
        <f t="shared" si="76"/>
        <v>13</v>
      </c>
      <c r="AQ41" s="303">
        <f t="shared" si="77"/>
        <v>54</v>
      </c>
      <c r="AR41" s="334">
        <f t="shared" si="78"/>
        <v>67</v>
      </c>
      <c r="AS41" s="307">
        <f t="shared" si="79"/>
        <v>10</v>
      </c>
      <c r="AT41" s="307">
        <f t="shared" si="80"/>
        <v>43</v>
      </c>
      <c r="AU41" s="334">
        <f t="shared" si="81"/>
        <v>53</v>
      </c>
      <c r="AV41" s="303">
        <f t="shared" si="82"/>
        <v>21</v>
      </c>
      <c r="AW41" s="303">
        <f t="shared" si="83"/>
        <v>45</v>
      </c>
      <c r="AX41" s="334">
        <f t="shared" si="84"/>
        <v>66</v>
      </c>
      <c r="AY41" s="303">
        <f t="shared" si="85"/>
        <v>22</v>
      </c>
      <c r="AZ41" s="303">
        <f t="shared" si="86"/>
        <v>66</v>
      </c>
      <c r="BA41" s="334">
        <f t="shared" si="87"/>
        <v>88</v>
      </c>
      <c r="BB41" s="305">
        <f t="shared" si="88"/>
        <v>9</v>
      </c>
      <c r="BC41" s="305">
        <f t="shared" si="89"/>
        <v>39</v>
      </c>
      <c r="BD41" s="334">
        <f t="shared" si="90"/>
        <v>48</v>
      </c>
      <c r="BE41" s="305">
        <f t="shared" si="91"/>
        <v>75</v>
      </c>
      <c r="BF41" s="305">
        <f t="shared" si="92"/>
        <v>247</v>
      </c>
      <c r="BG41" s="336">
        <f t="shared" si="93"/>
        <v>322</v>
      </c>
    </row>
    <row r="42" spans="1:59" ht="21.75" x14ac:dyDescent="0.5">
      <c r="A42" s="299"/>
      <c r="B42" s="300">
        <v>5</v>
      </c>
      <c r="C42" s="310" t="s">
        <v>42</v>
      </c>
      <c r="D42" s="301" t="str">
        <f>data66!A35</f>
        <v>การจัดการสนสนเทศดิจิทัล</v>
      </c>
      <c r="E42" s="311" t="s">
        <v>14</v>
      </c>
      <c r="F42" s="302">
        <f>data66!B35</f>
        <v>0</v>
      </c>
      <c r="G42" s="302">
        <f>data66!C35</f>
        <v>0</v>
      </c>
      <c r="H42" s="412">
        <f t="shared" si="94"/>
        <v>0</v>
      </c>
      <c r="I42" s="303">
        <f>data66!D35</f>
        <v>0</v>
      </c>
      <c r="J42" s="303">
        <f>data66!E35</f>
        <v>0</v>
      </c>
      <c r="K42" s="334"/>
      <c r="L42" s="303">
        <f>data66!F35</f>
        <v>0</v>
      </c>
      <c r="M42" s="303">
        <f>data66!G35</f>
        <v>0</v>
      </c>
      <c r="N42" s="334"/>
      <c r="O42" s="303">
        <f>data66!H35</f>
        <v>0</v>
      </c>
      <c r="P42" s="303">
        <f>data66!I35</f>
        <v>0</v>
      </c>
      <c r="Q42" s="334"/>
      <c r="R42" s="303">
        <f>data66!J35+data66!L35+data66!N35</f>
        <v>1</v>
      </c>
      <c r="S42" s="303">
        <f>data66!K35+data66!M35+data66!O35</f>
        <v>2</v>
      </c>
      <c r="T42" s="334">
        <f t="shared" si="98"/>
        <v>3</v>
      </c>
      <c r="U42" s="305">
        <f t="shared" si="99"/>
        <v>1</v>
      </c>
      <c r="V42" s="305">
        <f t="shared" si="100"/>
        <v>2</v>
      </c>
      <c r="W42" s="335">
        <f t="shared" si="74"/>
        <v>3</v>
      </c>
      <c r="X42" s="305">
        <f>data66!Q35</f>
        <v>0</v>
      </c>
      <c r="Y42" s="305">
        <f>data66!R35</f>
        <v>0</v>
      </c>
      <c r="Z42" s="334">
        <f t="shared" si="101"/>
        <v>0</v>
      </c>
      <c r="AA42" s="303">
        <f>data66!S35</f>
        <v>0</v>
      </c>
      <c r="AB42" s="303">
        <f>data66!T35</f>
        <v>0</v>
      </c>
      <c r="AC42" s="334">
        <f t="shared" si="102"/>
        <v>0</v>
      </c>
      <c r="AD42" s="303">
        <f>data66!U35</f>
        <v>0</v>
      </c>
      <c r="AE42" s="303">
        <f>data66!V35</f>
        <v>0</v>
      </c>
      <c r="AF42" s="334">
        <f t="shared" si="103"/>
        <v>0</v>
      </c>
      <c r="AG42" s="303">
        <f>data66!W35</f>
        <v>0</v>
      </c>
      <c r="AH42" s="303">
        <f>data66!X35</f>
        <v>0</v>
      </c>
      <c r="AI42" s="334">
        <f t="shared" si="104"/>
        <v>0</v>
      </c>
      <c r="AJ42" s="303">
        <f>data66!Y35+data66!AA35+data66!AC35</f>
        <v>0</v>
      </c>
      <c r="AK42" s="303">
        <f>data66!Z35+data66!AB35+data66!AD35</f>
        <v>0</v>
      </c>
      <c r="AL42" s="334">
        <f t="shared" si="105"/>
        <v>0</v>
      </c>
      <c r="AM42" s="305">
        <f t="shared" si="106"/>
        <v>0</v>
      </c>
      <c r="AN42" s="305">
        <f t="shared" si="107"/>
        <v>0</v>
      </c>
      <c r="AO42" s="335">
        <f t="shared" si="108"/>
        <v>0</v>
      </c>
      <c r="AP42" s="303">
        <f t="shared" si="76"/>
        <v>0</v>
      </c>
      <c r="AQ42" s="303">
        <f t="shared" si="77"/>
        <v>0</v>
      </c>
      <c r="AR42" s="334">
        <f t="shared" si="78"/>
        <v>0</v>
      </c>
      <c r="AS42" s="307">
        <f t="shared" si="79"/>
        <v>0</v>
      </c>
      <c r="AT42" s="307">
        <f t="shared" si="80"/>
        <v>0</v>
      </c>
      <c r="AU42" s="334">
        <f t="shared" si="81"/>
        <v>0</v>
      </c>
      <c r="AV42" s="303">
        <f t="shared" si="82"/>
        <v>0</v>
      </c>
      <c r="AW42" s="303">
        <f t="shared" si="83"/>
        <v>0</v>
      </c>
      <c r="AX42" s="334">
        <f t="shared" si="84"/>
        <v>0</v>
      </c>
      <c r="AY42" s="303">
        <f t="shared" si="85"/>
        <v>0</v>
      </c>
      <c r="AZ42" s="303">
        <f t="shared" si="86"/>
        <v>0</v>
      </c>
      <c r="BA42" s="334">
        <f t="shared" si="87"/>
        <v>0</v>
      </c>
      <c r="BB42" s="305">
        <f t="shared" si="88"/>
        <v>1</v>
      </c>
      <c r="BC42" s="305">
        <f t="shared" si="89"/>
        <v>2</v>
      </c>
      <c r="BD42" s="334">
        <f t="shared" si="90"/>
        <v>3</v>
      </c>
      <c r="BE42" s="305">
        <f t="shared" si="91"/>
        <v>1</v>
      </c>
      <c r="BF42" s="305">
        <f t="shared" si="92"/>
        <v>2</v>
      </c>
      <c r="BG42" s="336">
        <f t="shared" si="93"/>
        <v>3</v>
      </c>
    </row>
    <row r="43" spans="1:59" ht="21.75" x14ac:dyDescent="0.5">
      <c r="A43" s="299"/>
      <c r="B43" s="300">
        <v>6</v>
      </c>
      <c r="C43" s="310" t="s">
        <v>42</v>
      </c>
      <c r="D43" s="301" t="str">
        <f>data66!A36</f>
        <v>ศิลปะและการออกแบบ</v>
      </c>
      <c r="E43" s="311" t="s">
        <v>14</v>
      </c>
      <c r="F43" s="302">
        <f>data66!B36</f>
        <v>13</v>
      </c>
      <c r="G43" s="302">
        <f>data66!C36</f>
        <v>8</v>
      </c>
      <c r="H43" s="412">
        <f t="shared" si="94"/>
        <v>21</v>
      </c>
      <c r="I43" s="303">
        <f>data66!D36</f>
        <v>5</v>
      </c>
      <c r="J43" s="303">
        <f>data66!E36</f>
        <v>10</v>
      </c>
      <c r="K43" s="334">
        <f t="shared" si="95"/>
        <v>15</v>
      </c>
      <c r="L43" s="303">
        <f>data66!F36</f>
        <v>3</v>
      </c>
      <c r="M43" s="303">
        <f>data66!G36</f>
        <v>7</v>
      </c>
      <c r="N43" s="334">
        <f t="shared" si="96"/>
        <v>10</v>
      </c>
      <c r="O43" s="303">
        <f>data66!H36</f>
        <v>12</v>
      </c>
      <c r="P43" s="303">
        <f>data66!I36</f>
        <v>3</v>
      </c>
      <c r="Q43" s="334">
        <f t="shared" si="97"/>
        <v>15</v>
      </c>
      <c r="R43" s="303">
        <f>data66!J36+data66!L36+data66!N36</f>
        <v>8</v>
      </c>
      <c r="S43" s="303">
        <f>data66!K36+data66!M36+data66!O36</f>
        <v>10</v>
      </c>
      <c r="T43" s="334">
        <f t="shared" si="98"/>
        <v>18</v>
      </c>
      <c r="U43" s="305">
        <f t="shared" si="99"/>
        <v>41</v>
      </c>
      <c r="V43" s="305">
        <f t="shared" si="100"/>
        <v>38</v>
      </c>
      <c r="W43" s="335">
        <f t="shared" si="74"/>
        <v>79</v>
      </c>
      <c r="X43" s="305">
        <f>data66!Q36</f>
        <v>0</v>
      </c>
      <c r="Y43" s="305">
        <f>data66!R36</f>
        <v>0</v>
      </c>
      <c r="Z43" s="334">
        <f t="shared" si="101"/>
        <v>0</v>
      </c>
      <c r="AA43" s="303">
        <f>data66!S36</f>
        <v>0</v>
      </c>
      <c r="AB43" s="303">
        <f>data66!T36</f>
        <v>0</v>
      </c>
      <c r="AC43" s="334">
        <f t="shared" si="102"/>
        <v>0</v>
      </c>
      <c r="AD43" s="303">
        <f>data66!U36</f>
        <v>0</v>
      </c>
      <c r="AE43" s="303">
        <f>data66!V36</f>
        <v>0</v>
      </c>
      <c r="AF43" s="334">
        <f t="shared" si="103"/>
        <v>0</v>
      </c>
      <c r="AG43" s="303">
        <f>data66!W36</f>
        <v>0</v>
      </c>
      <c r="AH43" s="303">
        <f>data66!X36</f>
        <v>0</v>
      </c>
      <c r="AI43" s="334">
        <f t="shared" si="104"/>
        <v>0</v>
      </c>
      <c r="AJ43" s="303">
        <f>data66!Y36+data66!AA36+data66!AC36</f>
        <v>0</v>
      </c>
      <c r="AK43" s="303">
        <f>data66!Z36+data66!AB36+data66!AD36</f>
        <v>0</v>
      </c>
      <c r="AL43" s="334">
        <f t="shared" si="105"/>
        <v>0</v>
      </c>
      <c r="AM43" s="305">
        <f t="shared" si="106"/>
        <v>0</v>
      </c>
      <c r="AN43" s="305">
        <f t="shared" si="107"/>
        <v>0</v>
      </c>
      <c r="AO43" s="335">
        <f t="shared" si="108"/>
        <v>0</v>
      </c>
      <c r="AP43" s="303">
        <f t="shared" si="76"/>
        <v>13</v>
      </c>
      <c r="AQ43" s="303">
        <f t="shared" si="77"/>
        <v>8</v>
      </c>
      <c r="AR43" s="334">
        <f t="shared" si="78"/>
        <v>21</v>
      </c>
      <c r="AS43" s="307">
        <f t="shared" si="79"/>
        <v>5</v>
      </c>
      <c r="AT43" s="307">
        <f t="shared" si="80"/>
        <v>10</v>
      </c>
      <c r="AU43" s="334">
        <f t="shared" si="81"/>
        <v>15</v>
      </c>
      <c r="AV43" s="303">
        <f t="shared" si="82"/>
        <v>3</v>
      </c>
      <c r="AW43" s="303">
        <f t="shared" si="83"/>
        <v>7</v>
      </c>
      <c r="AX43" s="334">
        <f t="shared" si="84"/>
        <v>10</v>
      </c>
      <c r="AY43" s="303">
        <f t="shared" si="85"/>
        <v>12</v>
      </c>
      <c r="AZ43" s="303">
        <f t="shared" si="86"/>
        <v>3</v>
      </c>
      <c r="BA43" s="334">
        <f t="shared" si="87"/>
        <v>15</v>
      </c>
      <c r="BB43" s="305">
        <f t="shared" si="88"/>
        <v>8</v>
      </c>
      <c r="BC43" s="305">
        <f t="shared" si="89"/>
        <v>10</v>
      </c>
      <c r="BD43" s="334">
        <f t="shared" si="90"/>
        <v>18</v>
      </c>
      <c r="BE43" s="305">
        <f t="shared" si="91"/>
        <v>41</v>
      </c>
      <c r="BF43" s="305">
        <f t="shared" si="92"/>
        <v>38</v>
      </c>
      <c r="BG43" s="336">
        <f t="shared" si="93"/>
        <v>79</v>
      </c>
    </row>
    <row r="44" spans="1:59" ht="21.75" x14ac:dyDescent="0.5">
      <c r="A44" s="299"/>
      <c r="B44" s="300">
        <v>7</v>
      </c>
      <c r="C44" s="310" t="s">
        <v>42</v>
      </c>
      <c r="D44" s="301" t="str">
        <f>data66!A37</f>
        <v>ภาษาไทยเพื่อการสื่อสาร</v>
      </c>
      <c r="E44" s="311" t="s">
        <v>14</v>
      </c>
      <c r="F44" s="302">
        <f>data66!B37</f>
        <v>4</v>
      </c>
      <c r="G44" s="302">
        <f>data66!C37</f>
        <v>21</v>
      </c>
      <c r="H44" s="412">
        <f t="shared" si="94"/>
        <v>25</v>
      </c>
      <c r="I44" s="303">
        <f>data66!D37</f>
        <v>3</v>
      </c>
      <c r="J44" s="303">
        <f>data66!E37</f>
        <v>42</v>
      </c>
      <c r="K44" s="334">
        <f t="shared" si="95"/>
        <v>45</v>
      </c>
      <c r="L44" s="303">
        <f>data66!F37</f>
        <v>3</v>
      </c>
      <c r="M44" s="303">
        <f>data66!G37</f>
        <v>28</v>
      </c>
      <c r="N44" s="334">
        <f t="shared" si="96"/>
        <v>31</v>
      </c>
      <c r="O44" s="303">
        <f>data66!H37</f>
        <v>9</v>
      </c>
      <c r="P44" s="303">
        <f>data66!I37</f>
        <v>61</v>
      </c>
      <c r="Q44" s="334">
        <f t="shared" si="97"/>
        <v>70</v>
      </c>
      <c r="R44" s="303">
        <f>data66!J37+data66!L37+data66!N37</f>
        <v>5</v>
      </c>
      <c r="S44" s="303">
        <f>data66!K37+data66!M37+data66!O37</f>
        <v>31</v>
      </c>
      <c r="T44" s="334">
        <f t="shared" si="98"/>
        <v>36</v>
      </c>
      <c r="U44" s="305">
        <f t="shared" si="99"/>
        <v>24</v>
      </c>
      <c r="V44" s="305">
        <f t="shared" si="100"/>
        <v>183</v>
      </c>
      <c r="W44" s="335">
        <f t="shared" si="74"/>
        <v>207</v>
      </c>
      <c r="X44" s="305">
        <f>data66!Q37</f>
        <v>0</v>
      </c>
      <c r="Y44" s="305">
        <f>data66!R37</f>
        <v>0</v>
      </c>
      <c r="Z44" s="334">
        <f t="shared" si="101"/>
        <v>0</v>
      </c>
      <c r="AA44" s="303">
        <f>data66!S37</f>
        <v>0</v>
      </c>
      <c r="AB44" s="303">
        <f>data66!T37</f>
        <v>0</v>
      </c>
      <c r="AC44" s="334">
        <f t="shared" si="102"/>
        <v>0</v>
      </c>
      <c r="AD44" s="303">
        <f>data66!U37</f>
        <v>0</v>
      </c>
      <c r="AE44" s="303">
        <f>data66!V37</f>
        <v>0</v>
      </c>
      <c r="AF44" s="334">
        <f t="shared" si="103"/>
        <v>0</v>
      </c>
      <c r="AG44" s="303">
        <f>data66!W37</f>
        <v>0</v>
      </c>
      <c r="AH44" s="303">
        <f>data66!X37</f>
        <v>1</v>
      </c>
      <c r="AI44" s="334">
        <f t="shared" si="104"/>
        <v>1</v>
      </c>
      <c r="AJ44" s="303">
        <f>data66!Y37+data66!AA37+data66!AC37</f>
        <v>0</v>
      </c>
      <c r="AK44" s="303">
        <f>data66!Z37+data66!AB37+data66!AD37</f>
        <v>1</v>
      </c>
      <c r="AL44" s="334">
        <f t="shared" si="105"/>
        <v>1</v>
      </c>
      <c r="AM44" s="305">
        <f t="shared" si="106"/>
        <v>0</v>
      </c>
      <c r="AN44" s="305">
        <f t="shared" si="107"/>
        <v>2</v>
      </c>
      <c r="AO44" s="335">
        <f t="shared" si="108"/>
        <v>2</v>
      </c>
      <c r="AP44" s="303">
        <f t="shared" si="76"/>
        <v>4</v>
      </c>
      <c r="AQ44" s="303">
        <f t="shared" si="77"/>
        <v>21</v>
      </c>
      <c r="AR44" s="334">
        <f t="shared" si="78"/>
        <v>25</v>
      </c>
      <c r="AS44" s="307">
        <f t="shared" si="79"/>
        <v>3</v>
      </c>
      <c r="AT44" s="307">
        <f t="shared" si="80"/>
        <v>42</v>
      </c>
      <c r="AU44" s="334">
        <f t="shared" si="81"/>
        <v>45</v>
      </c>
      <c r="AV44" s="303">
        <f t="shared" si="82"/>
        <v>3</v>
      </c>
      <c r="AW44" s="303">
        <f t="shared" si="83"/>
        <v>28</v>
      </c>
      <c r="AX44" s="334">
        <f t="shared" si="84"/>
        <v>31</v>
      </c>
      <c r="AY44" s="303">
        <f t="shared" si="85"/>
        <v>9</v>
      </c>
      <c r="AZ44" s="303">
        <f t="shared" si="86"/>
        <v>62</v>
      </c>
      <c r="BA44" s="334">
        <f t="shared" si="87"/>
        <v>71</v>
      </c>
      <c r="BB44" s="305">
        <f t="shared" si="88"/>
        <v>5</v>
      </c>
      <c r="BC44" s="305">
        <f t="shared" si="89"/>
        <v>32</v>
      </c>
      <c r="BD44" s="334">
        <f t="shared" si="90"/>
        <v>37</v>
      </c>
      <c r="BE44" s="305">
        <f t="shared" si="91"/>
        <v>24</v>
      </c>
      <c r="BF44" s="305">
        <f t="shared" si="92"/>
        <v>185</v>
      </c>
      <c r="BG44" s="336">
        <f t="shared" si="93"/>
        <v>209</v>
      </c>
    </row>
    <row r="45" spans="1:59" ht="21.75" x14ac:dyDescent="0.5">
      <c r="A45" s="299"/>
      <c r="B45" s="300">
        <v>8</v>
      </c>
      <c r="C45" s="310" t="s">
        <v>42</v>
      </c>
      <c r="D45" s="301" t="str">
        <f>data66!A38</f>
        <v>ประวัติศาสตร์</v>
      </c>
      <c r="E45" s="311" t="s">
        <v>14</v>
      </c>
      <c r="F45" s="302">
        <f>data66!B38</f>
        <v>2</v>
      </c>
      <c r="G45" s="302">
        <f>data66!C38</f>
        <v>2</v>
      </c>
      <c r="H45" s="412">
        <f t="shared" si="94"/>
        <v>4</v>
      </c>
      <c r="I45" s="303">
        <f>data66!D38</f>
        <v>2</v>
      </c>
      <c r="J45" s="303">
        <f>data66!E38</f>
        <v>8</v>
      </c>
      <c r="K45" s="334">
        <f t="shared" si="95"/>
        <v>10</v>
      </c>
      <c r="L45" s="303">
        <f>data66!F38</f>
        <v>2</v>
      </c>
      <c r="M45" s="303">
        <f>data66!G38</f>
        <v>5</v>
      </c>
      <c r="N45" s="334">
        <f t="shared" si="96"/>
        <v>7</v>
      </c>
      <c r="O45" s="303">
        <f>data66!H38</f>
        <v>3</v>
      </c>
      <c r="P45" s="303">
        <f>data66!I38</f>
        <v>3</v>
      </c>
      <c r="Q45" s="334">
        <f t="shared" si="97"/>
        <v>6</v>
      </c>
      <c r="R45" s="303">
        <f>data66!J38+data66!L38+data66!N38</f>
        <v>3</v>
      </c>
      <c r="S45" s="303">
        <f>data66!K38+data66!M38+data66!O38</f>
        <v>2</v>
      </c>
      <c r="T45" s="334">
        <f t="shared" si="98"/>
        <v>5</v>
      </c>
      <c r="U45" s="305">
        <f t="shared" si="99"/>
        <v>12</v>
      </c>
      <c r="V45" s="305">
        <f t="shared" si="100"/>
        <v>20</v>
      </c>
      <c r="W45" s="335">
        <f t="shared" si="74"/>
        <v>32</v>
      </c>
      <c r="X45" s="305">
        <f>data66!Q38</f>
        <v>0</v>
      </c>
      <c r="Y45" s="305">
        <f>data66!R38</f>
        <v>0</v>
      </c>
      <c r="Z45" s="334">
        <f t="shared" si="101"/>
        <v>0</v>
      </c>
      <c r="AA45" s="303">
        <f>data66!S38</f>
        <v>0</v>
      </c>
      <c r="AB45" s="303">
        <f>data66!T38</f>
        <v>0</v>
      </c>
      <c r="AC45" s="334">
        <f t="shared" si="102"/>
        <v>0</v>
      </c>
      <c r="AD45" s="303">
        <f>data66!U38</f>
        <v>0</v>
      </c>
      <c r="AE45" s="303">
        <f>data66!V38</f>
        <v>0</v>
      </c>
      <c r="AF45" s="334">
        <f t="shared" si="103"/>
        <v>0</v>
      </c>
      <c r="AG45" s="303">
        <f>data66!W38</f>
        <v>0</v>
      </c>
      <c r="AH45" s="303">
        <f>data66!X38</f>
        <v>0</v>
      </c>
      <c r="AI45" s="334">
        <f t="shared" si="104"/>
        <v>0</v>
      </c>
      <c r="AJ45" s="303">
        <f>data66!Y38+data66!AA38+data66!AC38</f>
        <v>0</v>
      </c>
      <c r="AK45" s="303">
        <f>data66!Z38+data66!AB38+data66!AD38</f>
        <v>0</v>
      </c>
      <c r="AL45" s="334">
        <f t="shared" si="105"/>
        <v>0</v>
      </c>
      <c r="AM45" s="305">
        <f t="shared" si="106"/>
        <v>0</v>
      </c>
      <c r="AN45" s="305">
        <f t="shared" si="107"/>
        <v>0</v>
      </c>
      <c r="AO45" s="335">
        <f t="shared" si="108"/>
        <v>0</v>
      </c>
      <c r="AP45" s="303">
        <f t="shared" si="76"/>
        <v>2</v>
      </c>
      <c r="AQ45" s="303">
        <f t="shared" si="77"/>
        <v>2</v>
      </c>
      <c r="AR45" s="334">
        <f t="shared" si="78"/>
        <v>4</v>
      </c>
      <c r="AS45" s="307">
        <f t="shared" si="79"/>
        <v>2</v>
      </c>
      <c r="AT45" s="307">
        <f t="shared" si="80"/>
        <v>8</v>
      </c>
      <c r="AU45" s="334">
        <f t="shared" si="81"/>
        <v>10</v>
      </c>
      <c r="AV45" s="303">
        <f t="shared" si="82"/>
        <v>2</v>
      </c>
      <c r="AW45" s="303">
        <f t="shared" si="83"/>
        <v>5</v>
      </c>
      <c r="AX45" s="334">
        <f t="shared" si="84"/>
        <v>7</v>
      </c>
      <c r="AY45" s="303">
        <f t="shared" si="85"/>
        <v>3</v>
      </c>
      <c r="AZ45" s="303">
        <f t="shared" si="86"/>
        <v>3</v>
      </c>
      <c r="BA45" s="334">
        <f t="shared" si="87"/>
        <v>6</v>
      </c>
      <c r="BB45" s="305">
        <f t="shared" si="88"/>
        <v>3</v>
      </c>
      <c r="BC45" s="305">
        <f t="shared" si="89"/>
        <v>2</v>
      </c>
      <c r="BD45" s="334">
        <f t="shared" si="90"/>
        <v>5</v>
      </c>
      <c r="BE45" s="305">
        <f t="shared" si="91"/>
        <v>12</v>
      </c>
      <c r="BF45" s="305">
        <f t="shared" si="92"/>
        <v>20</v>
      </c>
      <c r="BG45" s="336">
        <f t="shared" si="93"/>
        <v>32</v>
      </c>
    </row>
    <row r="46" spans="1:59" ht="21.75" x14ac:dyDescent="0.5">
      <c r="A46" s="299"/>
      <c r="B46" s="300">
        <v>9</v>
      </c>
      <c r="C46" s="310" t="s">
        <v>49</v>
      </c>
      <c r="D46" s="301" t="str">
        <f>data66!A39</f>
        <v>นิเทศศาสตร์</v>
      </c>
      <c r="E46" s="311" t="s">
        <v>14</v>
      </c>
      <c r="F46" s="302">
        <f>data66!B39</f>
        <v>7</v>
      </c>
      <c r="G46" s="302">
        <f>data66!C39</f>
        <v>7</v>
      </c>
      <c r="H46" s="412">
        <f t="shared" si="94"/>
        <v>14</v>
      </c>
      <c r="I46" s="303">
        <f>data66!D39</f>
        <v>7</v>
      </c>
      <c r="J46" s="303">
        <f>data66!E39</f>
        <v>6</v>
      </c>
      <c r="K46" s="334">
        <f t="shared" si="95"/>
        <v>13</v>
      </c>
      <c r="L46" s="303">
        <f>data66!F39</f>
        <v>14</v>
      </c>
      <c r="M46" s="303">
        <f>data66!G39</f>
        <v>10</v>
      </c>
      <c r="N46" s="334">
        <f t="shared" si="96"/>
        <v>24</v>
      </c>
      <c r="O46" s="303">
        <f>data66!H39</f>
        <v>14</v>
      </c>
      <c r="P46" s="303">
        <f>data66!I39</f>
        <v>8</v>
      </c>
      <c r="Q46" s="334">
        <f t="shared" si="97"/>
        <v>22</v>
      </c>
      <c r="R46" s="303">
        <f>data66!J39+data66!L39+data66!N39</f>
        <v>18</v>
      </c>
      <c r="S46" s="303">
        <f>data66!K39+data66!M39+data66!O39</f>
        <v>12</v>
      </c>
      <c r="T46" s="334">
        <f t="shared" si="98"/>
        <v>30</v>
      </c>
      <c r="U46" s="305">
        <f t="shared" si="99"/>
        <v>60</v>
      </c>
      <c r="V46" s="305">
        <f t="shared" si="100"/>
        <v>43</v>
      </c>
      <c r="W46" s="335">
        <f t="shared" si="74"/>
        <v>103</v>
      </c>
      <c r="X46" s="305">
        <f>data66!Q39</f>
        <v>0</v>
      </c>
      <c r="Y46" s="305">
        <f>data66!R39</f>
        <v>0</v>
      </c>
      <c r="Z46" s="334">
        <f t="shared" si="101"/>
        <v>0</v>
      </c>
      <c r="AA46" s="303">
        <f>data66!S39</f>
        <v>0</v>
      </c>
      <c r="AB46" s="303">
        <f>data66!T39</f>
        <v>0</v>
      </c>
      <c r="AC46" s="334">
        <f t="shared" si="102"/>
        <v>0</v>
      </c>
      <c r="AD46" s="303">
        <f>data66!U39</f>
        <v>0</v>
      </c>
      <c r="AE46" s="303">
        <f>data66!V39</f>
        <v>0</v>
      </c>
      <c r="AF46" s="334">
        <f t="shared" si="103"/>
        <v>0</v>
      </c>
      <c r="AG46" s="303">
        <f>data66!W39</f>
        <v>0</v>
      </c>
      <c r="AH46" s="303">
        <f>data66!X39</f>
        <v>0</v>
      </c>
      <c r="AI46" s="334">
        <f t="shared" si="104"/>
        <v>0</v>
      </c>
      <c r="AJ46" s="303">
        <f>data66!Y39+data66!AA39+data66!AC39</f>
        <v>0</v>
      </c>
      <c r="AK46" s="303">
        <f>data66!Z39+data66!AB39+data66!AD39</f>
        <v>0</v>
      </c>
      <c r="AL46" s="334">
        <f t="shared" si="105"/>
        <v>0</v>
      </c>
      <c r="AM46" s="305">
        <f t="shared" si="106"/>
        <v>0</v>
      </c>
      <c r="AN46" s="305">
        <f t="shared" si="107"/>
        <v>0</v>
      </c>
      <c r="AO46" s="335">
        <f t="shared" si="108"/>
        <v>0</v>
      </c>
      <c r="AP46" s="303">
        <f t="shared" si="76"/>
        <v>7</v>
      </c>
      <c r="AQ46" s="303">
        <f t="shared" si="77"/>
        <v>7</v>
      </c>
      <c r="AR46" s="334">
        <f t="shared" si="78"/>
        <v>14</v>
      </c>
      <c r="AS46" s="307">
        <f t="shared" si="79"/>
        <v>7</v>
      </c>
      <c r="AT46" s="307">
        <f t="shared" si="80"/>
        <v>6</v>
      </c>
      <c r="AU46" s="334">
        <f t="shared" si="81"/>
        <v>13</v>
      </c>
      <c r="AV46" s="303">
        <f t="shared" si="82"/>
        <v>14</v>
      </c>
      <c r="AW46" s="303">
        <f t="shared" si="83"/>
        <v>10</v>
      </c>
      <c r="AX46" s="334">
        <f t="shared" si="84"/>
        <v>24</v>
      </c>
      <c r="AY46" s="303">
        <f t="shared" si="85"/>
        <v>14</v>
      </c>
      <c r="AZ46" s="303">
        <f t="shared" si="86"/>
        <v>8</v>
      </c>
      <c r="BA46" s="334">
        <f t="shared" si="87"/>
        <v>22</v>
      </c>
      <c r="BB46" s="305">
        <f t="shared" si="88"/>
        <v>18</v>
      </c>
      <c r="BC46" s="305">
        <f t="shared" si="89"/>
        <v>12</v>
      </c>
      <c r="BD46" s="334">
        <f t="shared" si="90"/>
        <v>30</v>
      </c>
      <c r="BE46" s="305">
        <f t="shared" si="91"/>
        <v>60</v>
      </c>
      <c r="BF46" s="305">
        <f t="shared" si="92"/>
        <v>43</v>
      </c>
      <c r="BG46" s="336">
        <f t="shared" si="93"/>
        <v>103</v>
      </c>
    </row>
    <row r="47" spans="1:59" s="268" customFormat="1" ht="22.5" thickBot="1" x14ac:dyDescent="0.55000000000000004">
      <c r="A47" s="437" t="s">
        <v>50</v>
      </c>
      <c r="B47" s="438"/>
      <c r="C47" s="438"/>
      <c r="D47" s="438"/>
      <c r="E47" s="439"/>
      <c r="F47" s="337">
        <f t="shared" ref="F47:H47" si="109">SUM(F38:F46)</f>
        <v>63</v>
      </c>
      <c r="G47" s="337">
        <f t="shared" si="109"/>
        <v>125</v>
      </c>
      <c r="H47" s="337">
        <f t="shared" si="109"/>
        <v>188</v>
      </c>
      <c r="I47" s="337">
        <f>SUM(I38:I46)</f>
        <v>42</v>
      </c>
      <c r="J47" s="337">
        <f t="shared" ref="J47:BG47" si="110">SUM(J38:J46)</f>
        <v>140</v>
      </c>
      <c r="K47" s="337">
        <f t="shared" si="110"/>
        <v>182</v>
      </c>
      <c r="L47" s="337">
        <f t="shared" si="110"/>
        <v>61</v>
      </c>
      <c r="M47" s="337">
        <f t="shared" si="110"/>
        <v>159</v>
      </c>
      <c r="N47" s="337">
        <f t="shared" si="110"/>
        <v>220</v>
      </c>
      <c r="O47" s="337">
        <f t="shared" si="110"/>
        <v>78</v>
      </c>
      <c r="P47" s="337">
        <f t="shared" si="110"/>
        <v>183</v>
      </c>
      <c r="Q47" s="337">
        <f t="shared" si="110"/>
        <v>261</v>
      </c>
      <c r="R47" s="337">
        <f t="shared" si="110"/>
        <v>64</v>
      </c>
      <c r="S47" s="337">
        <f t="shared" si="110"/>
        <v>129</v>
      </c>
      <c r="T47" s="337">
        <f t="shared" si="110"/>
        <v>193</v>
      </c>
      <c r="U47" s="337">
        <f t="shared" si="110"/>
        <v>308</v>
      </c>
      <c r="V47" s="337">
        <f t="shared" si="110"/>
        <v>736</v>
      </c>
      <c r="W47" s="337">
        <f t="shared" si="110"/>
        <v>1044</v>
      </c>
      <c r="X47" s="337">
        <f t="shared" si="110"/>
        <v>0</v>
      </c>
      <c r="Y47" s="337">
        <f t="shared" si="110"/>
        <v>0</v>
      </c>
      <c r="Z47" s="337">
        <f t="shared" si="110"/>
        <v>0</v>
      </c>
      <c r="AA47" s="337">
        <f t="shared" si="110"/>
        <v>0</v>
      </c>
      <c r="AB47" s="337">
        <f t="shared" si="110"/>
        <v>1</v>
      </c>
      <c r="AC47" s="337">
        <f t="shared" si="110"/>
        <v>1</v>
      </c>
      <c r="AD47" s="337">
        <f t="shared" si="110"/>
        <v>1</v>
      </c>
      <c r="AE47" s="337">
        <f t="shared" si="110"/>
        <v>0</v>
      </c>
      <c r="AF47" s="337">
        <f t="shared" si="110"/>
        <v>1</v>
      </c>
      <c r="AG47" s="337">
        <f t="shared" si="110"/>
        <v>7</v>
      </c>
      <c r="AH47" s="337">
        <f t="shared" si="110"/>
        <v>5</v>
      </c>
      <c r="AI47" s="337">
        <f t="shared" si="110"/>
        <v>12</v>
      </c>
      <c r="AJ47" s="337">
        <f t="shared" si="110"/>
        <v>3</v>
      </c>
      <c r="AK47" s="337">
        <f t="shared" si="110"/>
        <v>9</v>
      </c>
      <c r="AL47" s="337">
        <f t="shared" si="110"/>
        <v>12</v>
      </c>
      <c r="AM47" s="337">
        <f t="shared" si="110"/>
        <v>11</v>
      </c>
      <c r="AN47" s="337">
        <f t="shared" si="110"/>
        <v>15</v>
      </c>
      <c r="AO47" s="337">
        <f t="shared" si="110"/>
        <v>26</v>
      </c>
      <c r="AP47" s="337">
        <f t="shared" si="110"/>
        <v>63</v>
      </c>
      <c r="AQ47" s="337">
        <f t="shared" si="110"/>
        <v>125</v>
      </c>
      <c r="AR47" s="337">
        <f t="shared" si="110"/>
        <v>188</v>
      </c>
      <c r="AS47" s="337">
        <f t="shared" si="110"/>
        <v>42</v>
      </c>
      <c r="AT47" s="337">
        <f t="shared" si="110"/>
        <v>141</v>
      </c>
      <c r="AU47" s="337">
        <f t="shared" si="110"/>
        <v>183</v>
      </c>
      <c r="AV47" s="337">
        <f t="shared" si="110"/>
        <v>62</v>
      </c>
      <c r="AW47" s="337">
        <f t="shared" si="110"/>
        <v>159</v>
      </c>
      <c r="AX47" s="337">
        <f t="shared" si="110"/>
        <v>221</v>
      </c>
      <c r="AY47" s="337">
        <f t="shared" si="110"/>
        <v>85</v>
      </c>
      <c r="AZ47" s="337">
        <f t="shared" si="110"/>
        <v>188</v>
      </c>
      <c r="BA47" s="337">
        <f t="shared" si="110"/>
        <v>273</v>
      </c>
      <c r="BB47" s="337">
        <f t="shared" si="110"/>
        <v>67</v>
      </c>
      <c r="BC47" s="337">
        <f t="shared" si="110"/>
        <v>138</v>
      </c>
      <c r="BD47" s="337">
        <f t="shared" si="110"/>
        <v>205</v>
      </c>
      <c r="BE47" s="337">
        <f t="shared" si="110"/>
        <v>319</v>
      </c>
      <c r="BF47" s="337">
        <f t="shared" si="110"/>
        <v>751</v>
      </c>
      <c r="BG47" s="337">
        <f t="shared" si="110"/>
        <v>1070</v>
      </c>
    </row>
    <row r="48" spans="1:59" s="268" customFormat="1" ht="21.75" x14ac:dyDescent="0.5">
      <c r="A48" s="338" t="s">
        <v>51</v>
      </c>
      <c r="B48" s="339"/>
      <c r="C48" s="339"/>
      <c r="D48" s="339"/>
      <c r="E48" s="339"/>
      <c r="F48" s="339"/>
      <c r="G48" s="339"/>
      <c r="H48" s="339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340"/>
      <c r="AV48" s="340"/>
      <c r="AW48" s="340"/>
      <c r="AX48" s="340"/>
      <c r="AY48" s="340"/>
      <c r="AZ48" s="340"/>
      <c r="BA48" s="340"/>
      <c r="BB48" s="340"/>
      <c r="BC48" s="340"/>
      <c r="BD48" s="340"/>
      <c r="BE48" s="340"/>
      <c r="BF48" s="340"/>
      <c r="BG48" s="341"/>
    </row>
    <row r="49" spans="1:59" ht="21.75" x14ac:dyDescent="0.5">
      <c r="A49" s="299"/>
      <c r="B49" s="300">
        <v>1</v>
      </c>
      <c r="C49" s="301" t="s">
        <v>42</v>
      </c>
      <c r="D49" s="301" t="str">
        <f>data66!A40</f>
        <v>การท่องเที่ยวและการโรงแรม</v>
      </c>
      <c r="E49" s="302" t="s">
        <v>14</v>
      </c>
      <c r="F49" s="302">
        <f>data66!B40</f>
        <v>3</v>
      </c>
      <c r="G49" s="302">
        <f>data66!C40</f>
        <v>18</v>
      </c>
      <c r="H49" s="413">
        <f>SUM(F49:G49)</f>
        <v>21</v>
      </c>
      <c r="I49" s="303">
        <f>data66!D40</f>
        <v>1</v>
      </c>
      <c r="J49" s="303">
        <f>data66!E40</f>
        <v>13</v>
      </c>
      <c r="K49" s="342">
        <f>SUM(I49:J49)</f>
        <v>14</v>
      </c>
      <c r="L49" s="303">
        <f>data66!F40</f>
        <v>2</v>
      </c>
      <c r="M49" s="303">
        <f>data66!G40</f>
        <v>11</v>
      </c>
      <c r="N49" s="342">
        <f>SUM(L49:M49)</f>
        <v>13</v>
      </c>
      <c r="O49" s="303">
        <f>data66!H40</f>
        <v>5</v>
      </c>
      <c r="P49" s="303">
        <f>data66!I40</f>
        <v>12</v>
      </c>
      <c r="Q49" s="342">
        <f>SUM(O49:P49)</f>
        <v>17</v>
      </c>
      <c r="R49" s="303">
        <f>data66!J40+data66!L40+data66!N40</f>
        <v>4</v>
      </c>
      <c r="S49" s="303">
        <f>data66!K40+data66!M40+data66!O40</f>
        <v>34</v>
      </c>
      <c r="T49" s="342">
        <f>SUM(R49:S49)</f>
        <v>38</v>
      </c>
      <c r="U49" s="305">
        <f>I49+L49+O49+R49+F49</f>
        <v>15</v>
      </c>
      <c r="V49" s="305">
        <f>J49+M49+P49+S49+G49</f>
        <v>88</v>
      </c>
      <c r="W49" s="343">
        <f t="shared" ref="W49:W56" si="111">SUM(U49:V49)</f>
        <v>103</v>
      </c>
      <c r="X49" s="305">
        <f>data66!Q40</f>
        <v>0</v>
      </c>
      <c r="Y49" s="305">
        <f>data66!R40</f>
        <v>0</v>
      </c>
      <c r="Z49" s="342">
        <f>SUM(X49:Y49)</f>
        <v>0</v>
      </c>
      <c r="AA49" s="303">
        <f>data66!S40</f>
        <v>0</v>
      </c>
      <c r="AB49" s="303">
        <f>data66!T40</f>
        <v>0</v>
      </c>
      <c r="AC49" s="342">
        <f>SUM(AA49:AB49)</f>
        <v>0</v>
      </c>
      <c r="AD49" s="303">
        <f>data66!U40</f>
        <v>0</v>
      </c>
      <c r="AE49" s="303">
        <f>data66!V40</f>
        <v>0</v>
      </c>
      <c r="AF49" s="342">
        <f>SUM(AD49:AE49)</f>
        <v>0</v>
      </c>
      <c r="AG49" s="303">
        <f>data66!W40</f>
        <v>0</v>
      </c>
      <c r="AH49" s="303">
        <f>data66!X40</f>
        <v>0</v>
      </c>
      <c r="AI49" s="342">
        <f>SUM(AG49:AH49)</f>
        <v>0</v>
      </c>
      <c r="AJ49" s="303">
        <f>data66!Y40+data66!AA40+data66!AC40</f>
        <v>0</v>
      </c>
      <c r="AK49" s="303">
        <f>data66!Z40+data66!AB40+data66!AD40</f>
        <v>0</v>
      </c>
      <c r="AL49" s="342">
        <f>SUM(AJ49:AK49)</f>
        <v>0</v>
      </c>
      <c r="AM49" s="305">
        <f>X49+AA49+AD49+AG49+AJ49</f>
        <v>0</v>
      </c>
      <c r="AN49" s="305">
        <f>Y49+AB49+AE49+AH49+AK49</f>
        <v>0</v>
      </c>
      <c r="AO49" s="343">
        <f t="shared" ref="AO49" si="112">SUM(AM49:AN49)</f>
        <v>0</v>
      </c>
      <c r="AP49" s="303">
        <f t="shared" ref="AP49:AP56" si="113">F49+X49</f>
        <v>3</v>
      </c>
      <c r="AQ49" s="303">
        <f t="shared" ref="AQ49:AQ56" si="114">G49+Y49</f>
        <v>18</v>
      </c>
      <c r="AR49" s="342">
        <f t="shared" ref="AR49:AR56" si="115">SUM(AP49:AQ49)</f>
        <v>21</v>
      </c>
      <c r="AS49" s="307">
        <f t="shared" ref="AS49:AS56" si="116">I49+AA49</f>
        <v>1</v>
      </c>
      <c r="AT49" s="307">
        <f t="shared" ref="AT49:AT56" si="117">J49+AB49</f>
        <v>13</v>
      </c>
      <c r="AU49" s="342">
        <f t="shared" ref="AU49:AU56" si="118">SUM(AS49:AT49)</f>
        <v>14</v>
      </c>
      <c r="AV49" s="303">
        <f t="shared" ref="AV49:AV56" si="119">+L49+AD49</f>
        <v>2</v>
      </c>
      <c r="AW49" s="303">
        <f t="shared" ref="AW49:AW56" si="120">M49+AE49</f>
        <v>11</v>
      </c>
      <c r="AX49" s="342">
        <f t="shared" ref="AX49:AX56" si="121">SUM(AV49:AW49)</f>
        <v>13</v>
      </c>
      <c r="AY49" s="303">
        <f t="shared" ref="AY49:AY56" si="122">O49+AG49</f>
        <v>5</v>
      </c>
      <c r="AZ49" s="303">
        <f t="shared" ref="AZ49:AZ56" si="123">P49+AH49</f>
        <v>12</v>
      </c>
      <c r="BA49" s="342">
        <f t="shared" ref="BA49:BA56" si="124">SUM(AY49:AZ49)</f>
        <v>17</v>
      </c>
      <c r="BB49" s="305">
        <f t="shared" ref="BB49:BB56" si="125">R49+AJ49</f>
        <v>4</v>
      </c>
      <c r="BC49" s="305">
        <f t="shared" ref="BC49:BC56" si="126">S49+AK49</f>
        <v>34</v>
      </c>
      <c r="BD49" s="342">
        <f t="shared" ref="BD49:BD56" si="127">SUM(BB49:BC49)</f>
        <v>38</v>
      </c>
      <c r="BE49" s="305">
        <f t="shared" ref="BE49:BE56" si="128">AP49+AS49+AV49+AY49+BB49</f>
        <v>15</v>
      </c>
      <c r="BF49" s="305">
        <f t="shared" ref="BF49:BF56" si="129">AQ49+AT49+AW49+AZ49+BC49</f>
        <v>88</v>
      </c>
      <c r="BG49" s="344">
        <f t="shared" ref="BG49:BG56" si="130">SUM(BE49:BF49)</f>
        <v>103</v>
      </c>
    </row>
    <row r="50" spans="1:59" ht="21.75" x14ac:dyDescent="0.5">
      <c r="A50" s="299"/>
      <c r="B50" s="300">
        <v>2</v>
      </c>
      <c r="C50" s="310" t="s">
        <v>52</v>
      </c>
      <c r="D50" s="301" t="str">
        <f>data66!A41</f>
        <v>การจัดการ</v>
      </c>
      <c r="E50" s="311" t="s">
        <v>14</v>
      </c>
      <c r="F50" s="302">
        <f>data66!B41</f>
        <v>10</v>
      </c>
      <c r="G50" s="302">
        <f>data66!C41</f>
        <v>15</v>
      </c>
      <c r="H50" s="413">
        <f t="shared" ref="H50:H56" si="131">SUM(F50:G50)</f>
        <v>25</v>
      </c>
      <c r="I50" s="303">
        <f>data66!D41</f>
        <v>4</v>
      </c>
      <c r="J50" s="303">
        <f>data66!E41</f>
        <v>16</v>
      </c>
      <c r="K50" s="342">
        <f t="shared" ref="K50:K56" si="132">SUM(I50:J50)</f>
        <v>20</v>
      </c>
      <c r="L50" s="303">
        <f>data66!F41</f>
        <v>3</v>
      </c>
      <c r="M50" s="303">
        <f>data66!G41</f>
        <v>22</v>
      </c>
      <c r="N50" s="342">
        <f t="shared" ref="N50:N56" si="133">SUM(L50:M50)</f>
        <v>25</v>
      </c>
      <c r="O50" s="303">
        <f>data66!H41</f>
        <v>5</v>
      </c>
      <c r="P50" s="303">
        <f>data66!I41</f>
        <v>11</v>
      </c>
      <c r="Q50" s="342">
        <f t="shared" ref="Q50:Q56" si="134">SUM(O50:P50)</f>
        <v>16</v>
      </c>
      <c r="R50" s="303">
        <f>data66!J41+data66!L41+data66!N41</f>
        <v>4</v>
      </c>
      <c r="S50" s="303">
        <f>data66!K41+data66!M41+data66!O41</f>
        <v>12</v>
      </c>
      <c r="T50" s="342">
        <f t="shared" ref="T50:T56" si="135">SUM(R50:S50)</f>
        <v>16</v>
      </c>
      <c r="U50" s="305">
        <f t="shared" ref="U50:U56" si="136">I50+L50+O50+R50+F50</f>
        <v>26</v>
      </c>
      <c r="V50" s="305">
        <f t="shared" ref="V50:V56" si="137">J50+M50+P50+S50+G50</f>
        <v>76</v>
      </c>
      <c r="W50" s="343">
        <f t="shared" si="111"/>
        <v>102</v>
      </c>
      <c r="X50" s="305">
        <f>data66!Q41</f>
        <v>0</v>
      </c>
      <c r="Y50" s="305">
        <f>data66!R41</f>
        <v>0</v>
      </c>
      <c r="Z50" s="342">
        <f t="shared" ref="Z50:Z56" si="138">SUM(X50:Y50)</f>
        <v>0</v>
      </c>
      <c r="AA50" s="303">
        <f>data66!S41</f>
        <v>0</v>
      </c>
      <c r="AB50" s="303">
        <f>data66!T41</f>
        <v>0</v>
      </c>
      <c r="AC50" s="342">
        <f t="shared" ref="AC50:AC56" si="139">SUM(AA50:AB50)</f>
        <v>0</v>
      </c>
      <c r="AD50" s="303">
        <f>data66!U41</f>
        <v>0</v>
      </c>
      <c r="AE50" s="303">
        <f>data66!V41</f>
        <v>0</v>
      </c>
      <c r="AF50" s="342">
        <f t="shared" ref="AF50:AF56" si="140">SUM(AD50:AE50)</f>
        <v>0</v>
      </c>
      <c r="AG50" s="303">
        <f>data66!W41</f>
        <v>0</v>
      </c>
      <c r="AH50" s="303">
        <f>data66!X41</f>
        <v>0</v>
      </c>
      <c r="AI50" s="342">
        <f t="shared" ref="AI50:AI56" si="141">SUM(AG50:AH50)</f>
        <v>0</v>
      </c>
      <c r="AJ50" s="303">
        <f>data66!Y41+data66!AA41+data66!AC41</f>
        <v>4</v>
      </c>
      <c r="AK50" s="303">
        <f>data66!Z41+data66!AB41+data66!AD41</f>
        <v>3</v>
      </c>
      <c r="AL50" s="342">
        <f t="shared" ref="AL50:AL56" si="142">SUM(AJ50:AK50)</f>
        <v>7</v>
      </c>
      <c r="AM50" s="305">
        <f t="shared" ref="AM50:AM56" si="143">X50+AA50+AD50+AG50+AJ50</f>
        <v>4</v>
      </c>
      <c r="AN50" s="305">
        <f t="shared" ref="AN50:AN56" si="144">Y50+AB50+AE50+AH50+AK50</f>
        <v>3</v>
      </c>
      <c r="AO50" s="343">
        <f t="shared" ref="AO50:AO56" si="145">SUM(AM50:AN50)</f>
        <v>7</v>
      </c>
      <c r="AP50" s="303">
        <f t="shared" si="113"/>
        <v>10</v>
      </c>
      <c r="AQ50" s="303">
        <f t="shared" si="114"/>
        <v>15</v>
      </c>
      <c r="AR50" s="342">
        <f t="shared" si="115"/>
        <v>25</v>
      </c>
      <c r="AS50" s="307">
        <f t="shared" si="116"/>
        <v>4</v>
      </c>
      <c r="AT50" s="307">
        <f t="shared" si="117"/>
        <v>16</v>
      </c>
      <c r="AU50" s="342">
        <f t="shared" si="118"/>
        <v>20</v>
      </c>
      <c r="AV50" s="303">
        <f t="shared" si="119"/>
        <v>3</v>
      </c>
      <c r="AW50" s="303">
        <f t="shared" si="120"/>
        <v>22</v>
      </c>
      <c r="AX50" s="342">
        <f t="shared" si="121"/>
        <v>25</v>
      </c>
      <c r="AY50" s="303">
        <f t="shared" si="122"/>
        <v>5</v>
      </c>
      <c r="AZ50" s="303">
        <f t="shared" si="123"/>
        <v>11</v>
      </c>
      <c r="BA50" s="342">
        <f t="shared" si="124"/>
        <v>16</v>
      </c>
      <c r="BB50" s="305">
        <f t="shared" si="125"/>
        <v>8</v>
      </c>
      <c r="BC50" s="305">
        <f t="shared" si="126"/>
        <v>15</v>
      </c>
      <c r="BD50" s="342">
        <f t="shared" si="127"/>
        <v>23</v>
      </c>
      <c r="BE50" s="305">
        <f t="shared" si="128"/>
        <v>30</v>
      </c>
      <c r="BF50" s="305">
        <f t="shared" si="129"/>
        <v>79</v>
      </c>
      <c r="BG50" s="344">
        <f t="shared" si="130"/>
        <v>109</v>
      </c>
    </row>
    <row r="51" spans="1:59" ht="21.75" x14ac:dyDescent="0.5">
      <c r="A51" s="299"/>
      <c r="B51" s="300">
        <v>3</v>
      </c>
      <c r="C51" s="310" t="s">
        <v>52</v>
      </c>
      <c r="D51" s="301" t="str">
        <f>data66!A42</f>
        <v>การตลาด</v>
      </c>
      <c r="E51" s="311" t="s">
        <v>14</v>
      </c>
      <c r="F51" s="302">
        <f>data66!B42</f>
        <v>8</v>
      </c>
      <c r="G51" s="302">
        <f>data66!C42</f>
        <v>17</v>
      </c>
      <c r="H51" s="413">
        <f t="shared" si="131"/>
        <v>25</v>
      </c>
      <c r="I51" s="303">
        <f>data66!D42</f>
        <v>9</v>
      </c>
      <c r="J51" s="303">
        <f>data66!E42</f>
        <v>31</v>
      </c>
      <c r="K51" s="342">
        <f t="shared" si="132"/>
        <v>40</v>
      </c>
      <c r="L51" s="303">
        <f>data66!F42</f>
        <v>9</v>
      </c>
      <c r="M51" s="303">
        <f>data66!G42</f>
        <v>27</v>
      </c>
      <c r="N51" s="342">
        <f t="shared" si="133"/>
        <v>36</v>
      </c>
      <c r="O51" s="303">
        <f>data66!H42</f>
        <v>2</v>
      </c>
      <c r="P51" s="303">
        <f>data66!I42</f>
        <v>16</v>
      </c>
      <c r="Q51" s="342">
        <f t="shared" si="134"/>
        <v>18</v>
      </c>
      <c r="R51" s="303">
        <f>data66!J42+data66!L42+data66!N42</f>
        <v>7</v>
      </c>
      <c r="S51" s="303">
        <f>data66!K42+data66!M42+data66!O42</f>
        <v>16</v>
      </c>
      <c r="T51" s="342">
        <f t="shared" si="135"/>
        <v>23</v>
      </c>
      <c r="U51" s="305">
        <f t="shared" si="136"/>
        <v>35</v>
      </c>
      <c r="V51" s="305">
        <f t="shared" si="137"/>
        <v>107</v>
      </c>
      <c r="W51" s="343">
        <f t="shared" si="111"/>
        <v>142</v>
      </c>
      <c r="X51" s="305">
        <f>data66!Q42</f>
        <v>0</v>
      </c>
      <c r="Y51" s="305">
        <f>data66!R42</f>
        <v>0</v>
      </c>
      <c r="Z51" s="342">
        <f t="shared" si="138"/>
        <v>0</v>
      </c>
      <c r="AA51" s="303">
        <f>data66!S42</f>
        <v>0</v>
      </c>
      <c r="AB51" s="303">
        <f>data66!T42</f>
        <v>0</v>
      </c>
      <c r="AC51" s="342">
        <f t="shared" si="139"/>
        <v>0</v>
      </c>
      <c r="AD51" s="303">
        <f>data66!U42</f>
        <v>0</v>
      </c>
      <c r="AE51" s="303">
        <f>data66!V42</f>
        <v>0</v>
      </c>
      <c r="AF51" s="342">
        <f t="shared" si="140"/>
        <v>0</v>
      </c>
      <c r="AG51" s="303">
        <f>data66!W42</f>
        <v>0</v>
      </c>
      <c r="AH51" s="303">
        <f>data66!X42</f>
        <v>0</v>
      </c>
      <c r="AI51" s="342">
        <f t="shared" si="141"/>
        <v>0</v>
      </c>
      <c r="AJ51" s="303">
        <f>data66!Y42+data66!AA42+data66!AC42</f>
        <v>0</v>
      </c>
      <c r="AK51" s="303">
        <f>data66!Z42+data66!AB42+data66!AD42</f>
        <v>0</v>
      </c>
      <c r="AL51" s="342">
        <f t="shared" si="142"/>
        <v>0</v>
      </c>
      <c r="AM51" s="305">
        <f t="shared" si="143"/>
        <v>0</v>
      </c>
      <c r="AN51" s="305">
        <f t="shared" si="144"/>
        <v>0</v>
      </c>
      <c r="AO51" s="343">
        <f t="shared" si="145"/>
        <v>0</v>
      </c>
      <c r="AP51" s="303">
        <f t="shared" si="113"/>
        <v>8</v>
      </c>
      <c r="AQ51" s="303">
        <f t="shared" si="114"/>
        <v>17</v>
      </c>
      <c r="AR51" s="342">
        <f t="shared" si="115"/>
        <v>25</v>
      </c>
      <c r="AS51" s="307">
        <f t="shared" si="116"/>
        <v>9</v>
      </c>
      <c r="AT51" s="307">
        <f t="shared" si="117"/>
        <v>31</v>
      </c>
      <c r="AU51" s="342">
        <f t="shared" si="118"/>
        <v>40</v>
      </c>
      <c r="AV51" s="303">
        <f t="shared" si="119"/>
        <v>9</v>
      </c>
      <c r="AW51" s="303">
        <f t="shared" si="120"/>
        <v>27</v>
      </c>
      <c r="AX51" s="342">
        <f t="shared" si="121"/>
        <v>36</v>
      </c>
      <c r="AY51" s="303">
        <f t="shared" si="122"/>
        <v>2</v>
      </c>
      <c r="AZ51" s="303">
        <f t="shared" si="123"/>
        <v>16</v>
      </c>
      <c r="BA51" s="342">
        <f t="shared" si="124"/>
        <v>18</v>
      </c>
      <c r="BB51" s="305">
        <f t="shared" si="125"/>
        <v>7</v>
      </c>
      <c r="BC51" s="305">
        <f t="shared" si="126"/>
        <v>16</v>
      </c>
      <c r="BD51" s="342">
        <f t="shared" si="127"/>
        <v>23</v>
      </c>
      <c r="BE51" s="305">
        <f t="shared" si="128"/>
        <v>35</v>
      </c>
      <c r="BF51" s="305">
        <f t="shared" si="129"/>
        <v>107</v>
      </c>
      <c r="BG51" s="344">
        <f t="shared" si="130"/>
        <v>142</v>
      </c>
    </row>
    <row r="52" spans="1:59" ht="21.75" x14ac:dyDescent="0.5">
      <c r="A52" s="299"/>
      <c r="B52" s="300">
        <v>4</v>
      </c>
      <c r="C52" s="310" t="s">
        <v>52</v>
      </c>
      <c r="D52" s="301" t="str">
        <f>data66!A43</f>
        <v>คอมพิวเตอร์ธุรกิจดิจิทัล</v>
      </c>
      <c r="E52" s="311" t="s">
        <v>14</v>
      </c>
      <c r="F52" s="302">
        <f>data66!B43</f>
        <v>9</v>
      </c>
      <c r="G52" s="302">
        <f>data66!C43</f>
        <v>13</v>
      </c>
      <c r="H52" s="413">
        <f t="shared" si="131"/>
        <v>22</v>
      </c>
      <c r="I52" s="303">
        <f>data66!D43</f>
        <v>11</v>
      </c>
      <c r="J52" s="303">
        <f>data66!E43</f>
        <v>7</v>
      </c>
      <c r="K52" s="342">
        <f t="shared" si="132"/>
        <v>18</v>
      </c>
      <c r="L52" s="303">
        <f>data66!F43</f>
        <v>8</v>
      </c>
      <c r="M52" s="303">
        <f>data66!G43</f>
        <v>9</v>
      </c>
      <c r="N52" s="342">
        <f t="shared" si="133"/>
        <v>17</v>
      </c>
      <c r="O52" s="303">
        <f>data66!H43</f>
        <v>4</v>
      </c>
      <c r="P52" s="303">
        <f>data66!I43</f>
        <v>21</v>
      </c>
      <c r="Q52" s="342">
        <f t="shared" si="134"/>
        <v>25</v>
      </c>
      <c r="R52" s="303">
        <f>data66!J43+data66!L43+data66!N43</f>
        <v>8</v>
      </c>
      <c r="S52" s="303">
        <f>data66!K43+data66!M43+data66!O43</f>
        <v>7</v>
      </c>
      <c r="T52" s="342">
        <f t="shared" si="135"/>
        <v>15</v>
      </c>
      <c r="U52" s="305">
        <f t="shared" si="136"/>
        <v>40</v>
      </c>
      <c r="V52" s="305">
        <f t="shared" si="137"/>
        <v>57</v>
      </c>
      <c r="W52" s="343">
        <f t="shared" si="111"/>
        <v>97</v>
      </c>
      <c r="X52" s="305">
        <f>data66!Q43</f>
        <v>0</v>
      </c>
      <c r="Y52" s="305">
        <f>data66!R43</f>
        <v>0</v>
      </c>
      <c r="Z52" s="342">
        <f t="shared" si="138"/>
        <v>0</v>
      </c>
      <c r="AA52" s="303">
        <f>data66!S43</f>
        <v>0</v>
      </c>
      <c r="AB52" s="303">
        <f>data66!T43</f>
        <v>0</v>
      </c>
      <c r="AC52" s="342">
        <f t="shared" si="139"/>
        <v>0</v>
      </c>
      <c r="AD52" s="303">
        <f>data66!U43</f>
        <v>0</v>
      </c>
      <c r="AE52" s="303">
        <f>data66!V43</f>
        <v>0</v>
      </c>
      <c r="AF52" s="342">
        <f t="shared" si="140"/>
        <v>0</v>
      </c>
      <c r="AG52" s="303">
        <f>data66!W43</f>
        <v>0</v>
      </c>
      <c r="AH52" s="303">
        <f>data66!X43</f>
        <v>0</v>
      </c>
      <c r="AI52" s="342">
        <f t="shared" si="141"/>
        <v>0</v>
      </c>
      <c r="AJ52" s="303">
        <f>data66!Y43+data66!AA43+data66!AC43</f>
        <v>5</v>
      </c>
      <c r="AK52" s="303">
        <f>data66!Z43+data66!AB43+data66!AD43</f>
        <v>2</v>
      </c>
      <c r="AL52" s="342">
        <f t="shared" si="142"/>
        <v>7</v>
      </c>
      <c r="AM52" s="305">
        <f t="shared" si="143"/>
        <v>5</v>
      </c>
      <c r="AN52" s="305">
        <f t="shared" si="144"/>
        <v>2</v>
      </c>
      <c r="AO52" s="343">
        <f t="shared" si="145"/>
        <v>7</v>
      </c>
      <c r="AP52" s="303">
        <f t="shared" si="113"/>
        <v>9</v>
      </c>
      <c r="AQ52" s="303">
        <f t="shared" si="114"/>
        <v>13</v>
      </c>
      <c r="AR52" s="342">
        <f t="shared" si="115"/>
        <v>22</v>
      </c>
      <c r="AS52" s="307">
        <f t="shared" si="116"/>
        <v>11</v>
      </c>
      <c r="AT52" s="307">
        <f t="shared" si="117"/>
        <v>7</v>
      </c>
      <c r="AU52" s="342">
        <f t="shared" si="118"/>
        <v>18</v>
      </c>
      <c r="AV52" s="303">
        <f t="shared" si="119"/>
        <v>8</v>
      </c>
      <c r="AW52" s="303">
        <f t="shared" si="120"/>
        <v>9</v>
      </c>
      <c r="AX52" s="342">
        <f t="shared" si="121"/>
        <v>17</v>
      </c>
      <c r="AY52" s="303">
        <f t="shared" si="122"/>
        <v>4</v>
      </c>
      <c r="AZ52" s="303">
        <f t="shared" si="123"/>
        <v>21</v>
      </c>
      <c r="BA52" s="342">
        <f t="shared" si="124"/>
        <v>25</v>
      </c>
      <c r="BB52" s="305">
        <f t="shared" si="125"/>
        <v>13</v>
      </c>
      <c r="BC52" s="305">
        <f t="shared" si="126"/>
        <v>9</v>
      </c>
      <c r="BD52" s="342">
        <f t="shared" si="127"/>
        <v>22</v>
      </c>
      <c r="BE52" s="305">
        <f t="shared" si="128"/>
        <v>45</v>
      </c>
      <c r="BF52" s="305">
        <f t="shared" si="129"/>
        <v>59</v>
      </c>
      <c r="BG52" s="344">
        <f t="shared" si="130"/>
        <v>104</v>
      </c>
    </row>
    <row r="53" spans="1:59" ht="21.75" x14ac:dyDescent="0.5">
      <c r="A53" s="299"/>
      <c r="B53" s="300">
        <v>5</v>
      </c>
      <c r="C53" s="310" t="s">
        <v>52</v>
      </c>
      <c r="D53" s="301" t="str">
        <f>data66!A44</f>
        <v>บริหารธุรกิจระหว่างประเทศ</v>
      </c>
      <c r="E53" s="311" t="s">
        <v>14</v>
      </c>
      <c r="F53" s="302">
        <f>data66!B44</f>
        <v>0</v>
      </c>
      <c r="G53" s="302">
        <f>data66!C44</f>
        <v>3</v>
      </c>
      <c r="H53" s="413">
        <f t="shared" si="131"/>
        <v>3</v>
      </c>
      <c r="I53" s="303">
        <f>data66!D44</f>
        <v>1</v>
      </c>
      <c r="J53" s="303">
        <f>data66!E44</f>
        <v>5</v>
      </c>
      <c r="K53" s="342">
        <f t="shared" si="132"/>
        <v>6</v>
      </c>
      <c r="L53" s="303">
        <f>data66!F44</f>
        <v>4</v>
      </c>
      <c r="M53" s="303">
        <f>data66!G44</f>
        <v>9</v>
      </c>
      <c r="N53" s="342">
        <f t="shared" si="133"/>
        <v>13</v>
      </c>
      <c r="O53" s="303">
        <f>data66!H44</f>
        <v>2</v>
      </c>
      <c r="P53" s="303">
        <f>data66!I44</f>
        <v>6</v>
      </c>
      <c r="Q53" s="342">
        <f t="shared" si="134"/>
        <v>8</v>
      </c>
      <c r="R53" s="303">
        <f>data66!J44+data66!L44+data66!N44</f>
        <v>0</v>
      </c>
      <c r="S53" s="303">
        <f>data66!K44+data66!M44+data66!O44</f>
        <v>6</v>
      </c>
      <c r="T53" s="342">
        <f t="shared" si="135"/>
        <v>6</v>
      </c>
      <c r="U53" s="305">
        <f t="shared" si="136"/>
        <v>7</v>
      </c>
      <c r="V53" s="305">
        <f t="shared" si="137"/>
        <v>29</v>
      </c>
      <c r="W53" s="343">
        <f t="shared" si="111"/>
        <v>36</v>
      </c>
      <c r="X53" s="305">
        <f>data66!Q44</f>
        <v>0</v>
      </c>
      <c r="Y53" s="305">
        <f>data66!R44</f>
        <v>0</v>
      </c>
      <c r="Z53" s="342">
        <f t="shared" si="138"/>
        <v>0</v>
      </c>
      <c r="AA53" s="303">
        <f>data66!S44</f>
        <v>0</v>
      </c>
      <c r="AB53" s="303">
        <f>data66!T44</f>
        <v>0</v>
      </c>
      <c r="AC53" s="342">
        <f t="shared" si="139"/>
        <v>0</v>
      </c>
      <c r="AD53" s="303">
        <f>data66!U44</f>
        <v>0</v>
      </c>
      <c r="AE53" s="303">
        <f>data66!V44</f>
        <v>0</v>
      </c>
      <c r="AF53" s="342">
        <f t="shared" si="140"/>
        <v>0</v>
      </c>
      <c r="AG53" s="303">
        <f>data66!W44</f>
        <v>0</v>
      </c>
      <c r="AH53" s="303">
        <f>data66!X44</f>
        <v>0</v>
      </c>
      <c r="AI53" s="342">
        <f t="shared" si="141"/>
        <v>0</v>
      </c>
      <c r="AJ53" s="303">
        <f>data66!Y44+data66!AA44+data66!AC44</f>
        <v>0</v>
      </c>
      <c r="AK53" s="303">
        <f>data66!Z44+data66!AB44+data66!AD44</f>
        <v>0</v>
      </c>
      <c r="AL53" s="342">
        <f t="shared" si="142"/>
        <v>0</v>
      </c>
      <c r="AM53" s="305">
        <f t="shared" si="143"/>
        <v>0</v>
      </c>
      <c r="AN53" s="305">
        <f t="shared" si="144"/>
        <v>0</v>
      </c>
      <c r="AO53" s="343">
        <f t="shared" si="145"/>
        <v>0</v>
      </c>
      <c r="AP53" s="303">
        <f t="shared" si="113"/>
        <v>0</v>
      </c>
      <c r="AQ53" s="303">
        <f t="shared" si="114"/>
        <v>3</v>
      </c>
      <c r="AR53" s="342">
        <f t="shared" si="115"/>
        <v>3</v>
      </c>
      <c r="AS53" s="307">
        <f t="shared" si="116"/>
        <v>1</v>
      </c>
      <c r="AT53" s="307">
        <f t="shared" si="117"/>
        <v>5</v>
      </c>
      <c r="AU53" s="342">
        <f t="shared" si="118"/>
        <v>6</v>
      </c>
      <c r="AV53" s="303">
        <f t="shared" si="119"/>
        <v>4</v>
      </c>
      <c r="AW53" s="303">
        <f t="shared" si="120"/>
        <v>9</v>
      </c>
      <c r="AX53" s="342">
        <f t="shared" si="121"/>
        <v>13</v>
      </c>
      <c r="AY53" s="303">
        <f t="shared" si="122"/>
        <v>2</v>
      </c>
      <c r="AZ53" s="303">
        <f t="shared" si="123"/>
        <v>6</v>
      </c>
      <c r="BA53" s="342">
        <f t="shared" si="124"/>
        <v>8</v>
      </c>
      <c r="BB53" s="305">
        <f t="shared" si="125"/>
        <v>0</v>
      </c>
      <c r="BC53" s="305">
        <f t="shared" si="126"/>
        <v>6</v>
      </c>
      <c r="BD53" s="342">
        <f t="shared" si="127"/>
        <v>6</v>
      </c>
      <c r="BE53" s="305">
        <f t="shared" si="128"/>
        <v>7</v>
      </c>
      <c r="BF53" s="305">
        <f t="shared" si="129"/>
        <v>29</v>
      </c>
      <c r="BG53" s="344">
        <f t="shared" si="130"/>
        <v>36</v>
      </c>
    </row>
    <row r="54" spans="1:59" ht="21.75" x14ac:dyDescent="0.5">
      <c r="A54" s="299"/>
      <c r="B54" s="300">
        <v>6</v>
      </c>
      <c r="C54" s="310" t="s">
        <v>52</v>
      </c>
      <c r="D54" s="301" t="str">
        <f>data66!A45</f>
        <v>เศรษฐศาสตร์การเงินการคลัง</v>
      </c>
      <c r="E54" s="311" t="s">
        <v>14</v>
      </c>
      <c r="F54" s="302">
        <f>data66!B45</f>
        <v>0</v>
      </c>
      <c r="G54" s="302">
        <f>data66!C45</f>
        <v>0</v>
      </c>
      <c r="H54" s="413">
        <f t="shared" si="131"/>
        <v>0</v>
      </c>
      <c r="I54" s="303">
        <f>data66!D45</f>
        <v>0</v>
      </c>
      <c r="J54" s="303">
        <f>data66!E45</f>
        <v>0</v>
      </c>
      <c r="K54" s="342"/>
      <c r="L54" s="303">
        <f>data66!F45</f>
        <v>0</v>
      </c>
      <c r="M54" s="303">
        <f>data66!G45</f>
        <v>0</v>
      </c>
      <c r="N54" s="342"/>
      <c r="O54" s="303">
        <f>data66!H45</f>
        <v>0</v>
      </c>
      <c r="P54" s="303">
        <f>data66!I45</f>
        <v>0</v>
      </c>
      <c r="Q54" s="342"/>
      <c r="R54" s="303">
        <f>data66!J45+data66!L45+data66!N45</f>
        <v>1</v>
      </c>
      <c r="S54" s="303">
        <f>data66!K45+data66!M45+data66!O45</f>
        <v>1</v>
      </c>
      <c r="T54" s="342"/>
      <c r="U54" s="305">
        <f t="shared" si="136"/>
        <v>1</v>
      </c>
      <c r="V54" s="305">
        <f t="shared" si="137"/>
        <v>1</v>
      </c>
      <c r="W54" s="343">
        <f t="shared" si="111"/>
        <v>2</v>
      </c>
      <c r="X54" s="305">
        <f>data66!Q45</f>
        <v>0</v>
      </c>
      <c r="Y54" s="305">
        <f>data66!R45</f>
        <v>0</v>
      </c>
      <c r="Z54" s="342">
        <f t="shared" si="138"/>
        <v>0</v>
      </c>
      <c r="AA54" s="303">
        <f>data66!S45</f>
        <v>0</v>
      </c>
      <c r="AB54" s="303">
        <f>data66!T45</f>
        <v>0</v>
      </c>
      <c r="AC54" s="342">
        <f t="shared" si="139"/>
        <v>0</v>
      </c>
      <c r="AD54" s="303">
        <f>data66!U45</f>
        <v>0</v>
      </c>
      <c r="AE54" s="303">
        <f>data66!V45</f>
        <v>0</v>
      </c>
      <c r="AF54" s="342">
        <f t="shared" si="140"/>
        <v>0</v>
      </c>
      <c r="AG54" s="303">
        <f>data66!W45</f>
        <v>0</v>
      </c>
      <c r="AH54" s="303">
        <f>data66!X45</f>
        <v>0</v>
      </c>
      <c r="AI54" s="342">
        <f t="shared" si="141"/>
        <v>0</v>
      </c>
      <c r="AJ54" s="303">
        <f>data66!Y45+data66!AA45+data66!AC45</f>
        <v>0</v>
      </c>
      <c r="AK54" s="303">
        <f>data66!Z45+data66!AB45+data66!AD45</f>
        <v>0</v>
      </c>
      <c r="AL54" s="342">
        <f t="shared" si="142"/>
        <v>0</v>
      </c>
      <c r="AM54" s="305">
        <f t="shared" si="143"/>
        <v>0</v>
      </c>
      <c r="AN54" s="305">
        <f t="shared" si="144"/>
        <v>0</v>
      </c>
      <c r="AO54" s="343">
        <f t="shared" si="145"/>
        <v>0</v>
      </c>
      <c r="AP54" s="303">
        <f t="shared" si="113"/>
        <v>0</v>
      </c>
      <c r="AQ54" s="303">
        <f t="shared" si="114"/>
        <v>0</v>
      </c>
      <c r="AR54" s="342">
        <f t="shared" si="115"/>
        <v>0</v>
      </c>
      <c r="AS54" s="307">
        <f t="shared" si="116"/>
        <v>0</v>
      </c>
      <c r="AT54" s="307">
        <f t="shared" si="117"/>
        <v>0</v>
      </c>
      <c r="AU54" s="342">
        <f t="shared" si="118"/>
        <v>0</v>
      </c>
      <c r="AV54" s="303">
        <f t="shared" si="119"/>
        <v>0</v>
      </c>
      <c r="AW54" s="303">
        <f t="shared" si="120"/>
        <v>0</v>
      </c>
      <c r="AX54" s="342">
        <f t="shared" si="121"/>
        <v>0</v>
      </c>
      <c r="AY54" s="303">
        <f t="shared" si="122"/>
        <v>0</v>
      </c>
      <c r="AZ54" s="303">
        <f t="shared" si="123"/>
        <v>0</v>
      </c>
      <c r="BA54" s="342">
        <f t="shared" si="124"/>
        <v>0</v>
      </c>
      <c r="BB54" s="305">
        <f t="shared" si="125"/>
        <v>1</v>
      </c>
      <c r="BC54" s="305">
        <f t="shared" si="126"/>
        <v>1</v>
      </c>
      <c r="BD54" s="342">
        <f t="shared" si="127"/>
        <v>2</v>
      </c>
      <c r="BE54" s="305">
        <f t="shared" si="128"/>
        <v>1</v>
      </c>
      <c r="BF54" s="305">
        <f t="shared" si="129"/>
        <v>1</v>
      </c>
      <c r="BG54" s="344">
        <f t="shared" si="130"/>
        <v>2</v>
      </c>
    </row>
    <row r="55" spans="1:59" ht="21.75" x14ac:dyDescent="0.5">
      <c r="A55" s="299"/>
      <c r="B55" s="300">
        <v>7</v>
      </c>
      <c r="C55" s="310" t="s">
        <v>58</v>
      </c>
      <c r="D55" s="301" t="str">
        <f>data66!A46</f>
        <v>การบัญชี</v>
      </c>
      <c r="E55" s="311" t="s">
        <v>14</v>
      </c>
      <c r="F55" s="302">
        <f>data66!B46</f>
        <v>9</v>
      </c>
      <c r="G55" s="302">
        <f>data66!C46</f>
        <v>66</v>
      </c>
      <c r="H55" s="413">
        <f t="shared" si="131"/>
        <v>75</v>
      </c>
      <c r="I55" s="303">
        <f>data66!D46</f>
        <v>5</v>
      </c>
      <c r="J55" s="303">
        <f>data66!E46</f>
        <v>77</v>
      </c>
      <c r="K55" s="342">
        <f t="shared" si="132"/>
        <v>82</v>
      </c>
      <c r="L55" s="303">
        <f>data66!F46</f>
        <v>8</v>
      </c>
      <c r="M55" s="303">
        <f>data66!G46</f>
        <v>51</v>
      </c>
      <c r="N55" s="342">
        <f t="shared" si="133"/>
        <v>59</v>
      </c>
      <c r="O55" s="303">
        <f>data66!H46</f>
        <v>2</v>
      </c>
      <c r="P55" s="303">
        <f>data66!I46</f>
        <v>71</v>
      </c>
      <c r="Q55" s="342">
        <f t="shared" si="134"/>
        <v>73</v>
      </c>
      <c r="R55" s="303">
        <f>data66!J46+data66!L46+data66!N46</f>
        <v>4</v>
      </c>
      <c r="S55" s="303">
        <f>data66!K46+data66!M46+data66!O46</f>
        <v>30</v>
      </c>
      <c r="T55" s="342">
        <f t="shared" si="135"/>
        <v>34</v>
      </c>
      <c r="U55" s="305">
        <f t="shared" si="136"/>
        <v>28</v>
      </c>
      <c r="V55" s="305">
        <f t="shared" si="137"/>
        <v>295</v>
      </c>
      <c r="W55" s="343">
        <f t="shared" si="111"/>
        <v>323</v>
      </c>
      <c r="X55" s="305">
        <f>data66!Q46</f>
        <v>3</v>
      </c>
      <c r="Y55" s="305">
        <f>data66!R46</f>
        <v>17</v>
      </c>
      <c r="Z55" s="342">
        <f t="shared" si="138"/>
        <v>20</v>
      </c>
      <c r="AA55" s="303">
        <f>data66!S46</f>
        <v>4</v>
      </c>
      <c r="AB55" s="303">
        <f>data66!T46</f>
        <v>15</v>
      </c>
      <c r="AC55" s="342">
        <f t="shared" si="139"/>
        <v>19</v>
      </c>
      <c r="AD55" s="303">
        <f>data66!U46</f>
        <v>2</v>
      </c>
      <c r="AE55" s="303">
        <f>data66!V46</f>
        <v>13</v>
      </c>
      <c r="AF55" s="342">
        <f t="shared" si="140"/>
        <v>15</v>
      </c>
      <c r="AG55" s="303">
        <f>data66!W46</f>
        <v>0</v>
      </c>
      <c r="AH55" s="303">
        <f>data66!X46</f>
        <v>16</v>
      </c>
      <c r="AI55" s="342">
        <f t="shared" si="141"/>
        <v>16</v>
      </c>
      <c r="AJ55" s="303">
        <f>data66!Y46+data66!AA46+data66!AC46</f>
        <v>1</v>
      </c>
      <c r="AK55" s="303">
        <f>data66!Z46+data66!AB46+data66!AD46</f>
        <v>17</v>
      </c>
      <c r="AL55" s="342">
        <f t="shared" si="142"/>
        <v>18</v>
      </c>
      <c r="AM55" s="305">
        <f t="shared" si="143"/>
        <v>10</v>
      </c>
      <c r="AN55" s="305">
        <f t="shared" si="144"/>
        <v>78</v>
      </c>
      <c r="AO55" s="343">
        <f t="shared" si="145"/>
        <v>88</v>
      </c>
      <c r="AP55" s="303">
        <f t="shared" si="113"/>
        <v>12</v>
      </c>
      <c r="AQ55" s="303">
        <f t="shared" si="114"/>
        <v>83</v>
      </c>
      <c r="AR55" s="342">
        <f t="shared" si="115"/>
        <v>95</v>
      </c>
      <c r="AS55" s="307">
        <f t="shared" si="116"/>
        <v>9</v>
      </c>
      <c r="AT55" s="307">
        <f t="shared" si="117"/>
        <v>92</v>
      </c>
      <c r="AU55" s="342">
        <f t="shared" si="118"/>
        <v>101</v>
      </c>
      <c r="AV55" s="303">
        <f t="shared" si="119"/>
        <v>10</v>
      </c>
      <c r="AW55" s="303">
        <f t="shared" si="120"/>
        <v>64</v>
      </c>
      <c r="AX55" s="342">
        <f t="shared" si="121"/>
        <v>74</v>
      </c>
      <c r="AY55" s="303">
        <f t="shared" si="122"/>
        <v>2</v>
      </c>
      <c r="AZ55" s="303">
        <f t="shared" si="123"/>
        <v>87</v>
      </c>
      <c r="BA55" s="342">
        <f t="shared" si="124"/>
        <v>89</v>
      </c>
      <c r="BB55" s="305">
        <f t="shared" si="125"/>
        <v>5</v>
      </c>
      <c r="BC55" s="305">
        <f t="shared" si="126"/>
        <v>47</v>
      </c>
      <c r="BD55" s="342">
        <f t="shared" si="127"/>
        <v>52</v>
      </c>
      <c r="BE55" s="305">
        <f t="shared" si="128"/>
        <v>38</v>
      </c>
      <c r="BF55" s="305">
        <f t="shared" si="129"/>
        <v>373</v>
      </c>
      <c r="BG55" s="344">
        <f t="shared" si="130"/>
        <v>411</v>
      </c>
    </row>
    <row r="56" spans="1:59" ht="21.75" x14ac:dyDescent="0.5">
      <c r="A56" s="299"/>
      <c r="B56" s="300">
        <v>8</v>
      </c>
      <c r="C56" s="310" t="s">
        <v>52</v>
      </c>
      <c r="D56" s="301" t="str">
        <f>data66!A47</f>
        <v>การจัดการธุรกิจการค้าสมัยใหม่</v>
      </c>
      <c r="E56" s="311" t="s">
        <v>14</v>
      </c>
      <c r="F56" s="302">
        <f>data66!B47</f>
        <v>3</v>
      </c>
      <c r="G56" s="302">
        <f>data66!C47</f>
        <v>9</v>
      </c>
      <c r="H56" s="413">
        <f t="shared" si="131"/>
        <v>12</v>
      </c>
      <c r="I56" s="303">
        <f>data66!D47</f>
        <v>3</v>
      </c>
      <c r="J56" s="303">
        <f>data66!E47</f>
        <v>10</v>
      </c>
      <c r="K56" s="342">
        <f t="shared" si="132"/>
        <v>13</v>
      </c>
      <c r="L56" s="303">
        <f>data66!F47</f>
        <v>3</v>
      </c>
      <c r="M56" s="303">
        <f>data66!G47</f>
        <v>8</v>
      </c>
      <c r="N56" s="342">
        <f t="shared" si="133"/>
        <v>11</v>
      </c>
      <c r="O56" s="303">
        <f>data66!H47</f>
        <v>2</v>
      </c>
      <c r="P56" s="303">
        <f>data66!I47</f>
        <v>11</v>
      </c>
      <c r="Q56" s="342">
        <f t="shared" si="134"/>
        <v>13</v>
      </c>
      <c r="R56" s="303">
        <f>data66!J47+data66!L47+data66!N47</f>
        <v>3</v>
      </c>
      <c r="S56" s="303">
        <f>data66!K47+data66!M47+data66!O47</f>
        <v>4</v>
      </c>
      <c r="T56" s="342">
        <f t="shared" si="135"/>
        <v>7</v>
      </c>
      <c r="U56" s="305">
        <f t="shared" si="136"/>
        <v>14</v>
      </c>
      <c r="V56" s="305">
        <f t="shared" si="137"/>
        <v>42</v>
      </c>
      <c r="W56" s="343">
        <f t="shared" si="111"/>
        <v>56</v>
      </c>
      <c r="X56" s="305">
        <f>data66!Q47</f>
        <v>0</v>
      </c>
      <c r="Y56" s="305">
        <f>data66!R47</f>
        <v>0</v>
      </c>
      <c r="Z56" s="342">
        <f t="shared" si="138"/>
        <v>0</v>
      </c>
      <c r="AA56" s="303">
        <f>data66!S47</f>
        <v>0</v>
      </c>
      <c r="AB56" s="303">
        <f>data66!T47</f>
        <v>0</v>
      </c>
      <c r="AC56" s="342">
        <f t="shared" si="139"/>
        <v>0</v>
      </c>
      <c r="AD56" s="303">
        <f>data66!U47</f>
        <v>0</v>
      </c>
      <c r="AE56" s="303">
        <f>data66!V47</f>
        <v>0</v>
      </c>
      <c r="AF56" s="342">
        <f t="shared" si="140"/>
        <v>0</v>
      </c>
      <c r="AG56" s="303">
        <f>data66!W47</f>
        <v>0</v>
      </c>
      <c r="AH56" s="303">
        <f>data66!X47</f>
        <v>0</v>
      </c>
      <c r="AI56" s="342">
        <f t="shared" si="141"/>
        <v>0</v>
      </c>
      <c r="AJ56" s="303">
        <f>data66!Y47+data66!AA47+data66!AC47</f>
        <v>0</v>
      </c>
      <c r="AK56" s="303">
        <f>data66!Z47+data66!AB47+data66!AD47</f>
        <v>0</v>
      </c>
      <c r="AL56" s="342">
        <f t="shared" si="142"/>
        <v>0</v>
      </c>
      <c r="AM56" s="305">
        <f t="shared" si="143"/>
        <v>0</v>
      </c>
      <c r="AN56" s="305">
        <f t="shared" si="144"/>
        <v>0</v>
      </c>
      <c r="AO56" s="343">
        <f t="shared" si="145"/>
        <v>0</v>
      </c>
      <c r="AP56" s="303">
        <f t="shared" si="113"/>
        <v>3</v>
      </c>
      <c r="AQ56" s="303">
        <f t="shared" si="114"/>
        <v>9</v>
      </c>
      <c r="AR56" s="342">
        <f t="shared" si="115"/>
        <v>12</v>
      </c>
      <c r="AS56" s="307">
        <f t="shared" si="116"/>
        <v>3</v>
      </c>
      <c r="AT56" s="307">
        <f t="shared" si="117"/>
        <v>10</v>
      </c>
      <c r="AU56" s="342">
        <f t="shared" si="118"/>
        <v>13</v>
      </c>
      <c r="AV56" s="303">
        <f t="shared" si="119"/>
        <v>3</v>
      </c>
      <c r="AW56" s="303">
        <f t="shared" si="120"/>
        <v>8</v>
      </c>
      <c r="AX56" s="342">
        <f t="shared" si="121"/>
        <v>11</v>
      </c>
      <c r="AY56" s="303">
        <f t="shared" si="122"/>
        <v>2</v>
      </c>
      <c r="AZ56" s="303">
        <f t="shared" si="123"/>
        <v>11</v>
      </c>
      <c r="BA56" s="342">
        <f t="shared" si="124"/>
        <v>13</v>
      </c>
      <c r="BB56" s="305">
        <f t="shared" si="125"/>
        <v>3</v>
      </c>
      <c r="BC56" s="305">
        <f t="shared" si="126"/>
        <v>4</v>
      </c>
      <c r="BD56" s="342">
        <f t="shared" si="127"/>
        <v>7</v>
      </c>
      <c r="BE56" s="305">
        <f t="shared" si="128"/>
        <v>14</v>
      </c>
      <c r="BF56" s="305">
        <f t="shared" si="129"/>
        <v>42</v>
      </c>
      <c r="BG56" s="344">
        <f t="shared" si="130"/>
        <v>56</v>
      </c>
    </row>
    <row r="57" spans="1:59" s="268" customFormat="1" ht="22.5" thickBot="1" x14ac:dyDescent="0.55000000000000004">
      <c r="A57" s="467" t="s">
        <v>60</v>
      </c>
      <c r="B57" s="468"/>
      <c r="C57" s="468"/>
      <c r="D57" s="468"/>
      <c r="E57" s="469"/>
      <c r="F57" s="345">
        <f t="shared" ref="F57:I57" si="146">SUM(F49:F56)</f>
        <v>42</v>
      </c>
      <c r="G57" s="345">
        <f t="shared" si="146"/>
        <v>141</v>
      </c>
      <c r="H57" s="345">
        <f t="shared" si="146"/>
        <v>183</v>
      </c>
      <c r="I57" s="345">
        <f t="shared" si="146"/>
        <v>34</v>
      </c>
      <c r="J57" s="345">
        <f t="shared" ref="J57:BG57" si="147">SUM(J49:J56)</f>
        <v>159</v>
      </c>
      <c r="K57" s="345">
        <f t="shared" si="147"/>
        <v>193</v>
      </c>
      <c r="L57" s="345">
        <f t="shared" si="147"/>
        <v>37</v>
      </c>
      <c r="M57" s="345">
        <f t="shared" si="147"/>
        <v>137</v>
      </c>
      <c r="N57" s="345">
        <f t="shared" si="147"/>
        <v>174</v>
      </c>
      <c r="O57" s="345">
        <f t="shared" si="147"/>
        <v>22</v>
      </c>
      <c r="P57" s="345">
        <f t="shared" si="147"/>
        <v>148</v>
      </c>
      <c r="Q57" s="345">
        <f t="shared" si="147"/>
        <v>170</v>
      </c>
      <c r="R57" s="345">
        <f t="shared" si="147"/>
        <v>31</v>
      </c>
      <c r="S57" s="345">
        <f t="shared" si="147"/>
        <v>110</v>
      </c>
      <c r="T57" s="345">
        <f t="shared" si="147"/>
        <v>139</v>
      </c>
      <c r="U57" s="345">
        <f t="shared" si="147"/>
        <v>166</v>
      </c>
      <c r="V57" s="345">
        <f t="shared" si="147"/>
        <v>695</v>
      </c>
      <c r="W57" s="345">
        <f t="shared" si="147"/>
        <v>861</v>
      </c>
      <c r="X57" s="345">
        <f t="shared" si="147"/>
        <v>3</v>
      </c>
      <c r="Y57" s="345">
        <f t="shared" si="147"/>
        <v>17</v>
      </c>
      <c r="Z57" s="345">
        <f t="shared" si="147"/>
        <v>20</v>
      </c>
      <c r="AA57" s="345">
        <f t="shared" si="147"/>
        <v>4</v>
      </c>
      <c r="AB57" s="345">
        <f t="shared" si="147"/>
        <v>15</v>
      </c>
      <c r="AC57" s="345">
        <f t="shared" si="147"/>
        <v>19</v>
      </c>
      <c r="AD57" s="345">
        <f t="shared" si="147"/>
        <v>2</v>
      </c>
      <c r="AE57" s="345">
        <f t="shared" si="147"/>
        <v>13</v>
      </c>
      <c r="AF57" s="345">
        <f t="shared" si="147"/>
        <v>15</v>
      </c>
      <c r="AG57" s="345">
        <f t="shared" si="147"/>
        <v>0</v>
      </c>
      <c r="AH57" s="345">
        <f t="shared" si="147"/>
        <v>16</v>
      </c>
      <c r="AI57" s="345">
        <f t="shared" si="147"/>
        <v>16</v>
      </c>
      <c r="AJ57" s="345">
        <f t="shared" si="147"/>
        <v>10</v>
      </c>
      <c r="AK57" s="345">
        <f t="shared" si="147"/>
        <v>22</v>
      </c>
      <c r="AL57" s="345">
        <f t="shared" si="147"/>
        <v>32</v>
      </c>
      <c r="AM57" s="345">
        <f t="shared" si="147"/>
        <v>19</v>
      </c>
      <c r="AN57" s="345">
        <f t="shared" si="147"/>
        <v>83</v>
      </c>
      <c r="AO57" s="345">
        <f t="shared" si="147"/>
        <v>102</v>
      </c>
      <c r="AP57" s="345">
        <f t="shared" si="147"/>
        <v>45</v>
      </c>
      <c r="AQ57" s="345">
        <f t="shared" si="147"/>
        <v>158</v>
      </c>
      <c r="AR57" s="345">
        <f t="shared" si="147"/>
        <v>203</v>
      </c>
      <c r="AS57" s="345">
        <f t="shared" si="147"/>
        <v>38</v>
      </c>
      <c r="AT57" s="345">
        <f t="shared" si="147"/>
        <v>174</v>
      </c>
      <c r="AU57" s="345">
        <f t="shared" si="147"/>
        <v>212</v>
      </c>
      <c r="AV57" s="345">
        <f t="shared" si="147"/>
        <v>39</v>
      </c>
      <c r="AW57" s="345">
        <f t="shared" si="147"/>
        <v>150</v>
      </c>
      <c r="AX57" s="345">
        <f t="shared" si="147"/>
        <v>189</v>
      </c>
      <c r="AY57" s="345">
        <f t="shared" si="147"/>
        <v>22</v>
      </c>
      <c r="AZ57" s="345">
        <f t="shared" si="147"/>
        <v>164</v>
      </c>
      <c r="BA57" s="345">
        <f t="shared" si="147"/>
        <v>186</v>
      </c>
      <c r="BB57" s="345">
        <f t="shared" si="147"/>
        <v>41</v>
      </c>
      <c r="BC57" s="345">
        <f t="shared" si="147"/>
        <v>132</v>
      </c>
      <c r="BD57" s="345">
        <f t="shared" si="147"/>
        <v>173</v>
      </c>
      <c r="BE57" s="345">
        <f t="shared" si="147"/>
        <v>185</v>
      </c>
      <c r="BF57" s="345">
        <f t="shared" si="147"/>
        <v>778</v>
      </c>
      <c r="BG57" s="345">
        <f t="shared" si="147"/>
        <v>963</v>
      </c>
    </row>
    <row r="58" spans="1:59" s="268" customFormat="1" ht="22.5" thickBot="1" x14ac:dyDescent="0.55000000000000004">
      <c r="A58" s="346" t="s">
        <v>61</v>
      </c>
      <c r="B58" s="347"/>
      <c r="C58" s="347"/>
      <c r="D58" s="347"/>
      <c r="E58" s="347"/>
      <c r="F58" s="347"/>
      <c r="G58" s="347"/>
      <c r="H58" s="347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8"/>
      <c r="AY58" s="348"/>
      <c r="AZ58" s="348"/>
      <c r="BA58" s="348"/>
      <c r="BB58" s="348"/>
      <c r="BC58" s="348"/>
      <c r="BD58" s="348"/>
      <c r="BE58" s="348"/>
      <c r="BF58" s="348"/>
      <c r="BG58" s="349"/>
    </row>
    <row r="59" spans="1:59" ht="21.75" x14ac:dyDescent="0.5">
      <c r="A59" s="350"/>
      <c r="B59" s="351">
        <v>1</v>
      </c>
      <c r="C59" s="301" t="s">
        <v>62</v>
      </c>
      <c r="D59" s="301" t="str">
        <f>data66!A48</f>
        <v>นิติศาสตร์</v>
      </c>
      <c r="E59" s="302" t="s">
        <v>14</v>
      </c>
      <c r="F59" s="302">
        <f>data66!B48</f>
        <v>16</v>
      </c>
      <c r="G59" s="302">
        <f>data66!C48</f>
        <v>19</v>
      </c>
      <c r="H59" s="414">
        <f>SUM(F59:G59)</f>
        <v>35</v>
      </c>
      <c r="I59" s="303">
        <f>data66!D48</f>
        <v>24</v>
      </c>
      <c r="J59" s="303">
        <f>data66!E48</f>
        <v>27</v>
      </c>
      <c r="K59" s="352">
        <f>SUM(I59:J59)</f>
        <v>51</v>
      </c>
      <c r="L59" s="303">
        <f>data66!F48</f>
        <v>24</v>
      </c>
      <c r="M59" s="303">
        <f>data66!G48</f>
        <v>27</v>
      </c>
      <c r="N59" s="352">
        <f>SUM(L59:M59)</f>
        <v>51</v>
      </c>
      <c r="O59" s="303">
        <f>data66!H48</f>
        <v>39</v>
      </c>
      <c r="P59" s="303">
        <f>data66!I48</f>
        <v>39</v>
      </c>
      <c r="Q59" s="352">
        <f>SUM(O59:P59)</f>
        <v>78</v>
      </c>
      <c r="R59" s="303">
        <f>data66!J48+data66!L48+data66!N48</f>
        <v>38</v>
      </c>
      <c r="S59" s="303">
        <f>data66!K48+data66!M48+data66!O48</f>
        <v>13</v>
      </c>
      <c r="T59" s="352">
        <f>SUM(R59:S59)</f>
        <v>51</v>
      </c>
      <c r="U59" s="305">
        <f>I59+L59+O59+R59+F59</f>
        <v>141</v>
      </c>
      <c r="V59" s="305">
        <f>J59+M59+P59+S59+G59</f>
        <v>125</v>
      </c>
      <c r="W59" s="353">
        <f>SUM(U59:V59)</f>
        <v>266</v>
      </c>
      <c r="X59" s="305">
        <f>data66!Q48</f>
        <v>30</v>
      </c>
      <c r="Y59" s="305">
        <f>data66!R48</f>
        <v>7</v>
      </c>
      <c r="Z59" s="352">
        <f>SUM(X59:Y59)</f>
        <v>37</v>
      </c>
      <c r="AA59" s="303">
        <f>data66!S48</f>
        <v>25</v>
      </c>
      <c r="AB59" s="303">
        <f>data66!T48</f>
        <v>4</v>
      </c>
      <c r="AC59" s="352">
        <f>SUM(AA59:AB59)</f>
        <v>29</v>
      </c>
      <c r="AD59" s="303">
        <f>data66!U48</f>
        <v>19</v>
      </c>
      <c r="AE59" s="303">
        <f>data66!V48</f>
        <v>6</v>
      </c>
      <c r="AF59" s="352">
        <f>SUM(AD59:AE59)</f>
        <v>25</v>
      </c>
      <c r="AG59" s="303">
        <f>data66!W48</f>
        <v>19</v>
      </c>
      <c r="AH59" s="303">
        <f>data66!X48</f>
        <v>4</v>
      </c>
      <c r="AI59" s="352">
        <f>SUM(AG59:AH59)</f>
        <v>23</v>
      </c>
      <c r="AJ59" s="303">
        <f>data66!Y48+data66!AA48+data66!AC48</f>
        <v>27</v>
      </c>
      <c r="AK59" s="303">
        <f>data66!Z48+data66!AB48+data66!AD48</f>
        <v>6</v>
      </c>
      <c r="AL59" s="352">
        <f>SUM(AJ59:AK59)</f>
        <v>33</v>
      </c>
      <c r="AM59" s="305">
        <f>X59+AA59+AD59+AG59+AJ59</f>
        <v>120</v>
      </c>
      <c r="AN59" s="305">
        <f>Y59+AB59+AE59+AH59+AK59</f>
        <v>27</v>
      </c>
      <c r="AO59" s="353">
        <f>SUM(AM59:AN59)</f>
        <v>147</v>
      </c>
      <c r="AP59" s="303">
        <f t="shared" ref="AP59:AP62" si="148">F59+X59</f>
        <v>46</v>
      </c>
      <c r="AQ59" s="303">
        <f t="shared" ref="AQ59:AQ62" si="149">G59+Y59</f>
        <v>26</v>
      </c>
      <c r="AR59" s="352">
        <f t="shared" ref="AR59:AR62" si="150">SUM(AP59:AQ59)</f>
        <v>72</v>
      </c>
      <c r="AS59" s="307">
        <f t="shared" ref="AS59:AS62" si="151">I59+AA59</f>
        <v>49</v>
      </c>
      <c r="AT59" s="307">
        <f t="shared" ref="AT59:AT62" si="152">J59+AB59</f>
        <v>31</v>
      </c>
      <c r="AU59" s="352">
        <f t="shared" ref="AU59:AU62" si="153">SUM(AS59:AT59)</f>
        <v>80</v>
      </c>
      <c r="AV59" s="303">
        <f t="shared" ref="AV59:AV62" si="154">+L59+AD59</f>
        <v>43</v>
      </c>
      <c r="AW59" s="303">
        <f t="shared" ref="AW59:AW62" si="155">M59+AE59</f>
        <v>33</v>
      </c>
      <c r="AX59" s="352">
        <f t="shared" ref="AX59:AX62" si="156">SUM(AV59:AW59)</f>
        <v>76</v>
      </c>
      <c r="AY59" s="303">
        <f t="shared" ref="AY59:AY62" si="157">O59+AG59</f>
        <v>58</v>
      </c>
      <c r="AZ59" s="303">
        <f t="shared" ref="AZ59:AZ62" si="158">P59+AH59</f>
        <v>43</v>
      </c>
      <c r="BA59" s="352">
        <f t="shared" ref="BA59:BA62" si="159">SUM(AY59:AZ59)</f>
        <v>101</v>
      </c>
      <c r="BB59" s="305">
        <f t="shared" ref="BB59:BB62" si="160">R59+AJ59</f>
        <v>65</v>
      </c>
      <c r="BC59" s="305">
        <f t="shared" ref="BC59:BC62" si="161">S59+AK59</f>
        <v>19</v>
      </c>
      <c r="BD59" s="352">
        <f t="shared" ref="BD59:BD62" si="162">SUM(BB59:BC59)</f>
        <v>84</v>
      </c>
      <c r="BE59" s="305">
        <f t="shared" ref="BE59:BE62" si="163">AP59+AS59+AV59+AY59+BB59</f>
        <v>261</v>
      </c>
      <c r="BF59" s="305">
        <f t="shared" ref="BF59:BF62" si="164">AQ59+AT59+AW59+AZ59+BC59</f>
        <v>152</v>
      </c>
      <c r="BG59" s="354">
        <f t="shared" ref="BG59:BG62" si="165">SUM(BE59:BF59)</f>
        <v>413</v>
      </c>
    </row>
    <row r="60" spans="1:59" ht="21.75" x14ac:dyDescent="0.5">
      <c r="A60" s="350"/>
      <c r="B60" s="351">
        <v>2</v>
      </c>
      <c r="C60" s="301" t="s">
        <v>62</v>
      </c>
      <c r="D60" s="301" t="str">
        <f>data66!A49</f>
        <v>นิติศาสตร์ (ภาคบัณฑิต)</v>
      </c>
      <c r="E60" s="302" t="s">
        <v>14</v>
      </c>
      <c r="F60" s="302">
        <f>data66!B49</f>
        <v>0</v>
      </c>
      <c r="G60" s="302">
        <f>data66!C49</f>
        <v>0</v>
      </c>
      <c r="H60" s="414">
        <f>SUM(F60:G60)</f>
        <v>0</v>
      </c>
      <c r="I60" s="303">
        <f>data66!D49</f>
        <v>0</v>
      </c>
      <c r="J60" s="303">
        <f>data66!E49</f>
        <v>0</v>
      </c>
      <c r="K60" s="352">
        <f>SUM(I60:J60)</f>
        <v>0</v>
      </c>
      <c r="L60" s="303">
        <f>data66!F49</f>
        <v>0</v>
      </c>
      <c r="M60" s="303">
        <f>data66!G49</f>
        <v>0</v>
      </c>
      <c r="N60" s="352">
        <f>SUM(L60:M60)</f>
        <v>0</v>
      </c>
      <c r="O60" s="303">
        <f>data66!H49</f>
        <v>0</v>
      </c>
      <c r="P60" s="303">
        <f>data66!I49</f>
        <v>0</v>
      </c>
      <c r="Q60" s="352">
        <f>SUM(O60:P60)</f>
        <v>0</v>
      </c>
      <c r="R60" s="303">
        <f>data66!J49+data66!L49+data66!N49</f>
        <v>0</v>
      </c>
      <c r="S60" s="303">
        <f>data66!K49+data66!M49+data66!O49</f>
        <v>0</v>
      </c>
      <c r="T60" s="352">
        <f>SUM(R60:S60)</f>
        <v>0</v>
      </c>
      <c r="U60" s="305">
        <f>I60+L60+O60+R60+F60</f>
        <v>0</v>
      </c>
      <c r="V60" s="305">
        <f>J60+M60+P60+S60+G60</f>
        <v>0</v>
      </c>
      <c r="W60" s="353">
        <f>SUM(U60:V60)</f>
        <v>0</v>
      </c>
      <c r="X60" s="305">
        <f>data66!Q49</f>
        <v>4</v>
      </c>
      <c r="Y60" s="305">
        <f>data66!R49</f>
        <v>4</v>
      </c>
      <c r="Z60" s="352">
        <f>SUM(X60:Y60)</f>
        <v>8</v>
      </c>
      <c r="AA60" s="303">
        <f>data66!S49</f>
        <v>6</v>
      </c>
      <c r="AB60" s="303">
        <f>data66!T49</f>
        <v>2</v>
      </c>
      <c r="AC60" s="352">
        <f>SUM(AA60:AB60)</f>
        <v>8</v>
      </c>
      <c r="AD60" s="303">
        <f>data66!U49</f>
        <v>4</v>
      </c>
      <c r="AE60" s="303">
        <f>data66!V49</f>
        <v>1</v>
      </c>
      <c r="AF60" s="352">
        <f>SUM(AD60:AE60)</f>
        <v>5</v>
      </c>
      <c r="AG60" s="303">
        <f>data66!W49</f>
        <v>0</v>
      </c>
      <c r="AH60" s="303">
        <f>data66!X49</f>
        <v>0</v>
      </c>
      <c r="AI60" s="352">
        <f>SUM(AG60:AH60)</f>
        <v>0</v>
      </c>
      <c r="AJ60" s="303">
        <f>data66!Y49+data66!AA49+data66!AC49</f>
        <v>0</v>
      </c>
      <c r="AK60" s="303">
        <f>data66!Z49+data66!AB49+data66!AD49</f>
        <v>0</v>
      </c>
      <c r="AL60" s="352">
        <f>SUM(AJ60:AK60)</f>
        <v>0</v>
      </c>
      <c r="AM60" s="305">
        <f>X60+AA60+AD60+AG60+AJ60</f>
        <v>14</v>
      </c>
      <c r="AN60" s="305">
        <f>Y60+AB60+AE60+AH60+AK60</f>
        <v>7</v>
      </c>
      <c r="AO60" s="353">
        <f>SUM(AM60:AN60)</f>
        <v>21</v>
      </c>
      <c r="AP60" s="303">
        <f t="shared" ref="AP60" si="166">F60+X60</f>
        <v>4</v>
      </c>
      <c r="AQ60" s="303">
        <f t="shared" ref="AQ60" si="167">G60+Y60</f>
        <v>4</v>
      </c>
      <c r="AR60" s="352">
        <f t="shared" ref="AR60" si="168">SUM(AP60:AQ60)</f>
        <v>8</v>
      </c>
      <c r="AS60" s="307">
        <f t="shared" ref="AS60" si="169">I60+AA60</f>
        <v>6</v>
      </c>
      <c r="AT60" s="307">
        <f t="shared" ref="AT60" si="170">J60+AB60</f>
        <v>2</v>
      </c>
      <c r="AU60" s="352">
        <f t="shared" ref="AU60" si="171">SUM(AS60:AT60)</f>
        <v>8</v>
      </c>
      <c r="AV60" s="303">
        <f t="shared" ref="AV60" si="172">+L60+AD60</f>
        <v>4</v>
      </c>
      <c r="AW60" s="303">
        <f t="shared" ref="AW60" si="173">M60+AE60</f>
        <v>1</v>
      </c>
      <c r="AX60" s="352">
        <f t="shared" ref="AX60" si="174">SUM(AV60:AW60)</f>
        <v>5</v>
      </c>
      <c r="AY60" s="303">
        <f t="shared" ref="AY60" si="175">O60+AG60</f>
        <v>0</v>
      </c>
      <c r="AZ60" s="303">
        <f t="shared" ref="AZ60" si="176">P60+AH60</f>
        <v>0</v>
      </c>
      <c r="BA60" s="352">
        <f t="shared" ref="BA60" si="177">SUM(AY60:AZ60)</f>
        <v>0</v>
      </c>
      <c r="BB60" s="305">
        <f t="shared" ref="BB60" si="178">R60+AJ60</f>
        <v>0</v>
      </c>
      <c r="BC60" s="305">
        <f t="shared" ref="BC60" si="179">S60+AK60</f>
        <v>0</v>
      </c>
      <c r="BD60" s="352">
        <f t="shared" ref="BD60" si="180">SUM(BB60:BC60)</f>
        <v>0</v>
      </c>
      <c r="BE60" s="305">
        <f t="shared" ref="BE60" si="181">AP60+AS60+AV60+AY60+BB60</f>
        <v>14</v>
      </c>
      <c r="BF60" s="305">
        <f t="shared" ref="BF60" si="182">AQ60+AT60+AW60+AZ60+BC60</f>
        <v>7</v>
      </c>
      <c r="BG60" s="354">
        <f t="shared" ref="BG60" si="183">SUM(BE60:BF60)</f>
        <v>21</v>
      </c>
    </row>
    <row r="61" spans="1:59" ht="21.75" x14ac:dyDescent="0.5">
      <c r="A61" s="299"/>
      <c r="B61" s="300">
        <v>3</v>
      </c>
      <c r="C61" s="310" t="s">
        <v>64</v>
      </c>
      <c r="D61" s="301" t="str">
        <f>data66!A50</f>
        <v>รัฐประศาสนศาสตร์</v>
      </c>
      <c r="E61" s="311" t="s">
        <v>14</v>
      </c>
      <c r="F61" s="302">
        <f>data66!B50</f>
        <v>8</v>
      </c>
      <c r="G61" s="302">
        <f>data66!C50</f>
        <v>10</v>
      </c>
      <c r="H61" s="414">
        <f t="shared" ref="H61:H62" si="184">SUM(F61:G61)</f>
        <v>18</v>
      </c>
      <c r="I61" s="303">
        <f>data66!D50</f>
        <v>16</v>
      </c>
      <c r="J61" s="303">
        <f>data66!E50</f>
        <v>26</v>
      </c>
      <c r="K61" s="352">
        <f t="shared" ref="K61:K62" si="185">SUM(I61:J61)</f>
        <v>42</v>
      </c>
      <c r="L61" s="303">
        <f>data66!F50</f>
        <v>17</v>
      </c>
      <c r="M61" s="303">
        <f>data66!G50</f>
        <v>35</v>
      </c>
      <c r="N61" s="352">
        <f t="shared" ref="N61:N62" si="186">SUM(L61:M61)</f>
        <v>52</v>
      </c>
      <c r="O61" s="303">
        <f>data66!H50</f>
        <v>11</v>
      </c>
      <c r="P61" s="303">
        <f>data66!I50</f>
        <v>40</v>
      </c>
      <c r="Q61" s="352">
        <f t="shared" ref="Q61:Q62" si="187">SUM(O61:P61)</f>
        <v>51</v>
      </c>
      <c r="R61" s="303">
        <f>data66!J50+data66!L50+data66!N50</f>
        <v>22</v>
      </c>
      <c r="S61" s="303">
        <f>data66!K50+data66!M50+data66!O50</f>
        <v>16</v>
      </c>
      <c r="T61" s="352">
        <f t="shared" ref="T61:T62" si="188">SUM(R61:S61)</f>
        <v>38</v>
      </c>
      <c r="U61" s="305">
        <f t="shared" ref="U61:U62" si="189">I61+L61+O61+R61+F61</f>
        <v>74</v>
      </c>
      <c r="V61" s="305">
        <f t="shared" ref="V61:V62" si="190">J61+M61+P61+S61+G61</f>
        <v>127</v>
      </c>
      <c r="W61" s="353">
        <f t="shared" ref="W61:W62" si="191">SUM(U61:V61)</f>
        <v>201</v>
      </c>
      <c r="X61" s="305">
        <f>data66!Q50</f>
        <v>0</v>
      </c>
      <c r="Y61" s="305">
        <f>data66!R50</f>
        <v>0</v>
      </c>
      <c r="Z61" s="352">
        <f t="shared" ref="Z61:Z62" si="192">SUM(X61:Y61)</f>
        <v>0</v>
      </c>
      <c r="AA61" s="303">
        <f>data66!S50</f>
        <v>0</v>
      </c>
      <c r="AB61" s="303">
        <f>data66!T50</f>
        <v>0</v>
      </c>
      <c r="AC61" s="352">
        <f t="shared" ref="AC61:AC62" si="193">SUM(AA61:AB61)</f>
        <v>0</v>
      </c>
      <c r="AD61" s="303">
        <f>data66!U50</f>
        <v>0</v>
      </c>
      <c r="AE61" s="303">
        <f>data66!V50</f>
        <v>1</v>
      </c>
      <c r="AF61" s="352">
        <f t="shared" ref="AF61:AF62" si="194">SUM(AD61:AE61)</f>
        <v>1</v>
      </c>
      <c r="AG61" s="303">
        <f>data66!W50</f>
        <v>0</v>
      </c>
      <c r="AH61" s="303">
        <f>data66!X50</f>
        <v>0</v>
      </c>
      <c r="AI61" s="352">
        <f t="shared" ref="AI61:AI62" si="195">SUM(AG61:AH61)</f>
        <v>0</v>
      </c>
      <c r="AJ61" s="303">
        <f>data66!Y50+data66!AA50+data66!AC50</f>
        <v>2</v>
      </c>
      <c r="AK61" s="303">
        <f>data66!Z50+data66!AB50+data66!AD50</f>
        <v>1</v>
      </c>
      <c r="AL61" s="352">
        <f t="shared" ref="AL61:AL62" si="196">SUM(AJ61:AK61)</f>
        <v>3</v>
      </c>
      <c r="AM61" s="305">
        <f t="shared" ref="AM61:AM62" si="197">X61+AA61+AD61+AG61+AJ61</f>
        <v>2</v>
      </c>
      <c r="AN61" s="305">
        <f t="shared" ref="AN61:AN62" si="198">Y61+AB61+AE61+AH61+AK61</f>
        <v>2</v>
      </c>
      <c r="AO61" s="353">
        <f t="shared" ref="AO61:AO62" si="199">SUM(AM61:AN61)</f>
        <v>4</v>
      </c>
      <c r="AP61" s="303">
        <f t="shared" si="148"/>
        <v>8</v>
      </c>
      <c r="AQ61" s="303">
        <f t="shared" si="149"/>
        <v>10</v>
      </c>
      <c r="AR61" s="352">
        <f t="shared" si="150"/>
        <v>18</v>
      </c>
      <c r="AS61" s="307">
        <f t="shared" si="151"/>
        <v>16</v>
      </c>
      <c r="AT61" s="307">
        <f t="shared" si="152"/>
        <v>26</v>
      </c>
      <c r="AU61" s="352">
        <f t="shared" si="153"/>
        <v>42</v>
      </c>
      <c r="AV61" s="303">
        <f t="shared" si="154"/>
        <v>17</v>
      </c>
      <c r="AW61" s="303">
        <f t="shared" si="155"/>
        <v>36</v>
      </c>
      <c r="AX61" s="352">
        <f t="shared" si="156"/>
        <v>53</v>
      </c>
      <c r="AY61" s="303">
        <f t="shared" si="157"/>
        <v>11</v>
      </c>
      <c r="AZ61" s="303">
        <f t="shared" si="158"/>
        <v>40</v>
      </c>
      <c r="BA61" s="352">
        <f t="shared" si="159"/>
        <v>51</v>
      </c>
      <c r="BB61" s="305">
        <f t="shared" si="160"/>
        <v>24</v>
      </c>
      <c r="BC61" s="305">
        <f t="shared" si="161"/>
        <v>17</v>
      </c>
      <c r="BD61" s="352">
        <f t="shared" si="162"/>
        <v>41</v>
      </c>
      <c r="BE61" s="305">
        <f t="shared" si="163"/>
        <v>76</v>
      </c>
      <c r="BF61" s="305">
        <f t="shared" si="164"/>
        <v>129</v>
      </c>
      <c r="BG61" s="354">
        <f t="shared" si="165"/>
        <v>205</v>
      </c>
    </row>
    <row r="62" spans="1:59" ht="21.75" x14ac:dyDescent="0.5">
      <c r="A62" s="299"/>
      <c r="B62" s="300">
        <v>4</v>
      </c>
      <c r="C62" s="310" t="s">
        <v>66</v>
      </c>
      <c r="D62" s="301" t="str">
        <f>data66!A51</f>
        <v>รัฐศาสตร์</v>
      </c>
      <c r="E62" s="311" t="s">
        <v>14</v>
      </c>
      <c r="F62" s="302">
        <f>data66!B51</f>
        <v>28</v>
      </c>
      <c r="G62" s="302">
        <f>data66!C51</f>
        <v>30</v>
      </c>
      <c r="H62" s="414">
        <f t="shared" si="184"/>
        <v>58</v>
      </c>
      <c r="I62" s="303">
        <f>data66!D51</f>
        <v>25</v>
      </c>
      <c r="J62" s="303">
        <f>data66!E51</f>
        <v>25</v>
      </c>
      <c r="K62" s="352">
        <f t="shared" si="185"/>
        <v>50</v>
      </c>
      <c r="L62" s="303">
        <f>data66!F51</f>
        <v>25</v>
      </c>
      <c r="M62" s="303">
        <f>data66!G51</f>
        <v>45</v>
      </c>
      <c r="N62" s="352">
        <f t="shared" si="186"/>
        <v>70</v>
      </c>
      <c r="O62" s="303">
        <f>data66!H51</f>
        <v>45</v>
      </c>
      <c r="P62" s="303">
        <f>data66!I51</f>
        <v>51</v>
      </c>
      <c r="Q62" s="352">
        <f t="shared" si="187"/>
        <v>96</v>
      </c>
      <c r="R62" s="303">
        <f>data66!J51+data66!L51+data66!N51</f>
        <v>36</v>
      </c>
      <c r="S62" s="303">
        <f>data66!K51+data66!M51+data66!O51</f>
        <v>31</v>
      </c>
      <c r="T62" s="352">
        <f t="shared" si="188"/>
        <v>67</v>
      </c>
      <c r="U62" s="305">
        <f t="shared" si="189"/>
        <v>159</v>
      </c>
      <c r="V62" s="305">
        <f t="shared" si="190"/>
        <v>182</v>
      </c>
      <c r="W62" s="353">
        <f t="shared" si="191"/>
        <v>341</v>
      </c>
      <c r="X62" s="305">
        <f>data66!Q51</f>
        <v>0</v>
      </c>
      <c r="Y62" s="305">
        <f>data66!R51</f>
        <v>0</v>
      </c>
      <c r="Z62" s="352">
        <f t="shared" si="192"/>
        <v>0</v>
      </c>
      <c r="AA62" s="303">
        <f>data66!S51</f>
        <v>9</v>
      </c>
      <c r="AB62" s="303">
        <f>data66!T51</f>
        <v>9</v>
      </c>
      <c r="AC62" s="352">
        <f t="shared" si="193"/>
        <v>18</v>
      </c>
      <c r="AD62" s="303">
        <f>data66!U51</f>
        <v>9</v>
      </c>
      <c r="AE62" s="303">
        <f>data66!V51</f>
        <v>6</v>
      </c>
      <c r="AF62" s="352">
        <f t="shared" si="194"/>
        <v>15</v>
      </c>
      <c r="AG62" s="303">
        <f>data66!W51</f>
        <v>17</v>
      </c>
      <c r="AH62" s="303">
        <f>data66!X51</f>
        <v>7</v>
      </c>
      <c r="AI62" s="352">
        <f t="shared" si="195"/>
        <v>24</v>
      </c>
      <c r="AJ62" s="303">
        <f>data66!Y51+data66!AA51+data66!AC51</f>
        <v>11</v>
      </c>
      <c r="AK62" s="303">
        <f>data66!Z51+data66!AB51+data66!AD51</f>
        <v>11</v>
      </c>
      <c r="AL62" s="352">
        <f t="shared" si="196"/>
        <v>22</v>
      </c>
      <c r="AM62" s="305">
        <f t="shared" si="197"/>
        <v>46</v>
      </c>
      <c r="AN62" s="305">
        <f t="shared" si="198"/>
        <v>33</v>
      </c>
      <c r="AO62" s="353">
        <f t="shared" si="199"/>
        <v>79</v>
      </c>
      <c r="AP62" s="303">
        <f t="shared" si="148"/>
        <v>28</v>
      </c>
      <c r="AQ62" s="303">
        <f t="shared" si="149"/>
        <v>30</v>
      </c>
      <c r="AR62" s="352">
        <f t="shared" si="150"/>
        <v>58</v>
      </c>
      <c r="AS62" s="307">
        <f t="shared" si="151"/>
        <v>34</v>
      </c>
      <c r="AT62" s="307">
        <f t="shared" si="152"/>
        <v>34</v>
      </c>
      <c r="AU62" s="352">
        <f t="shared" si="153"/>
        <v>68</v>
      </c>
      <c r="AV62" s="303">
        <f t="shared" si="154"/>
        <v>34</v>
      </c>
      <c r="AW62" s="303">
        <f t="shared" si="155"/>
        <v>51</v>
      </c>
      <c r="AX62" s="352">
        <f t="shared" si="156"/>
        <v>85</v>
      </c>
      <c r="AY62" s="303">
        <f t="shared" si="157"/>
        <v>62</v>
      </c>
      <c r="AZ62" s="303">
        <f t="shared" si="158"/>
        <v>58</v>
      </c>
      <c r="BA62" s="352">
        <f t="shared" si="159"/>
        <v>120</v>
      </c>
      <c r="BB62" s="305">
        <f t="shared" si="160"/>
        <v>47</v>
      </c>
      <c r="BC62" s="305">
        <f t="shared" si="161"/>
        <v>42</v>
      </c>
      <c r="BD62" s="352">
        <f t="shared" si="162"/>
        <v>89</v>
      </c>
      <c r="BE62" s="305">
        <f t="shared" si="163"/>
        <v>205</v>
      </c>
      <c r="BF62" s="305">
        <f t="shared" si="164"/>
        <v>215</v>
      </c>
      <c r="BG62" s="354">
        <f t="shared" si="165"/>
        <v>420</v>
      </c>
    </row>
    <row r="63" spans="1:59" s="268" customFormat="1" ht="22.5" thickBot="1" x14ac:dyDescent="0.55000000000000004">
      <c r="A63" s="447" t="s">
        <v>68</v>
      </c>
      <c r="B63" s="448"/>
      <c r="C63" s="448"/>
      <c r="D63" s="448"/>
      <c r="E63" s="449"/>
      <c r="F63" s="355">
        <f t="shared" ref="F63:I63" si="200">SUM(F59:F62)</f>
        <v>52</v>
      </c>
      <c r="G63" s="355">
        <f t="shared" si="200"/>
        <v>59</v>
      </c>
      <c r="H63" s="355">
        <f t="shared" si="200"/>
        <v>111</v>
      </c>
      <c r="I63" s="355">
        <f t="shared" si="200"/>
        <v>65</v>
      </c>
      <c r="J63" s="355">
        <f t="shared" ref="J63:AN63" si="201">SUM(J59:J62)</f>
        <v>78</v>
      </c>
      <c r="K63" s="355">
        <f t="shared" si="201"/>
        <v>143</v>
      </c>
      <c r="L63" s="355">
        <f t="shared" si="201"/>
        <v>66</v>
      </c>
      <c r="M63" s="355">
        <f t="shared" si="201"/>
        <v>107</v>
      </c>
      <c r="N63" s="355">
        <f t="shared" si="201"/>
        <v>173</v>
      </c>
      <c r="O63" s="355">
        <f t="shared" si="201"/>
        <v>95</v>
      </c>
      <c r="P63" s="355">
        <f t="shared" si="201"/>
        <v>130</v>
      </c>
      <c r="Q63" s="355">
        <f t="shared" si="201"/>
        <v>225</v>
      </c>
      <c r="R63" s="355">
        <f t="shared" si="201"/>
        <v>96</v>
      </c>
      <c r="S63" s="355">
        <f t="shared" si="201"/>
        <v>60</v>
      </c>
      <c r="T63" s="355">
        <f t="shared" si="201"/>
        <v>156</v>
      </c>
      <c r="U63" s="355">
        <f t="shared" si="201"/>
        <v>374</v>
      </c>
      <c r="V63" s="355">
        <f t="shared" si="201"/>
        <v>434</v>
      </c>
      <c r="W63" s="355">
        <f t="shared" si="201"/>
        <v>808</v>
      </c>
      <c r="X63" s="355">
        <f t="shared" si="201"/>
        <v>34</v>
      </c>
      <c r="Y63" s="355">
        <f t="shared" si="201"/>
        <v>11</v>
      </c>
      <c r="Z63" s="355">
        <f t="shared" si="201"/>
        <v>45</v>
      </c>
      <c r="AA63" s="355">
        <f t="shared" si="201"/>
        <v>40</v>
      </c>
      <c r="AB63" s="355">
        <f t="shared" si="201"/>
        <v>15</v>
      </c>
      <c r="AC63" s="355">
        <f t="shared" si="201"/>
        <v>55</v>
      </c>
      <c r="AD63" s="355">
        <f t="shared" si="201"/>
        <v>32</v>
      </c>
      <c r="AE63" s="355">
        <f t="shared" si="201"/>
        <v>14</v>
      </c>
      <c r="AF63" s="355">
        <f t="shared" si="201"/>
        <v>46</v>
      </c>
      <c r="AG63" s="355">
        <f t="shared" si="201"/>
        <v>36</v>
      </c>
      <c r="AH63" s="355">
        <f t="shared" si="201"/>
        <v>11</v>
      </c>
      <c r="AI63" s="355">
        <f t="shared" si="201"/>
        <v>47</v>
      </c>
      <c r="AJ63" s="355">
        <f t="shared" si="201"/>
        <v>40</v>
      </c>
      <c r="AK63" s="355">
        <f t="shared" si="201"/>
        <v>18</v>
      </c>
      <c r="AL63" s="355">
        <f t="shared" si="201"/>
        <v>58</v>
      </c>
      <c r="AM63" s="355">
        <f t="shared" si="201"/>
        <v>182</v>
      </c>
      <c r="AN63" s="355">
        <f t="shared" si="201"/>
        <v>69</v>
      </c>
      <c r="AO63" s="355">
        <f t="shared" ref="AO63" si="202">SUM(AO59:AO62)</f>
        <v>251</v>
      </c>
      <c r="AP63" s="355">
        <f t="shared" ref="AP63" si="203">SUM(AP59:AP62)</f>
        <v>86</v>
      </c>
      <c r="AQ63" s="355">
        <f t="shared" ref="AQ63" si="204">SUM(AQ59:AQ62)</f>
        <v>70</v>
      </c>
      <c r="AR63" s="355">
        <f t="shared" ref="AR63" si="205">SUM(AR59:AR62)</f>
        <v>156</v>
      </c>
      <c r="AS63" s="355">
        <f t="shared" ref="AS63" si="206">SUM(AS59:AS62)</f>
        <v>105</v>
      </c>
      <c r="AT63" s="355">
        <f t="shared" ref="AT63" si="207">SUM(AT59:AT62)</f>
        <v>93</v>
      </c>
      <c r="AU63" s="355">
        <f t="shared" ref="AU63" si="208">SUM(AU59:AU62)</f>
        <v>198</v>
      </c>
      <c r="AV63" s="355">
        <f t="shared" ref="AV63" si="209">SUM(AV59:AV62)</f>
        <v>98</v>
      </c>
      <c r="AW63" s="355">
        <f t="shared" ref="AW63" si="210">SUM(AW59:AW62)</f>
        <v>121</v>
      </c>
      <c r="AX63" s="355">
        <f t="shared" ref="AX63" si="211">SUM(AX59:AX62)</f>
        <v>219</v>
      </c>
      <c r="AY63" s="355">
        <f t="shared" ref="AY63" si="212">SUM(AY59:AY62)</f>
        <v>131</v>
      </c>
      <c r="AZ63" s="355">
        <f t="shared" ref="AZ63" si="213">SUM(AZ59:AZ62)</f>
        <v>141</v>
      </c>
      <c r="BA63" s="355">
        <f t="shared" ref="BA63" si="214">SUM(BA59:BA62)</f>
        <v>272</v>
      </c>
      <c r="BB63" s="355">
        <f t="shared" ref="BB63" si="215">SUM(BB59:BB62)</f>
        <v>136</v>
      </c>
      <c r="BC63" s="355">
        <f t="shared" ref="BC63" si="216">SUM(BC59:BC62)</f>
        <v>78</v>
      </c>
      <c r="BD63" s="355">
        <f t="shared" ref="BD63" si="217">SUM(BD59:BD62)</f>
        <v>214</v>
      </c>
      <c r="BE63" s="355">
        <f t="shared" ref="BE63" si="218">SUM(BE59:BE62)</f>
        <v>556</v>
      </c>
      <c r="BF63" s="355">
        <f t="shared" ref="BF63" si="219">SUM(BF59:BF62)</f>
        <v>503</v>
      </c>
      <c r="BG63" s="355">
        <f t="shared" ref="BG63" si="220">SUM(BG59:BG62)</f>
        <v>1059</v>
      </c>
    </row>
    <row r="64" spans="1:59" s="268" customFormat="1" ht="22.5" thickBot="1" x14ac:dyDescent="0.55000000000000004">
      <c r="A64" s="356" t="s">
        <v>136</v>
      </c>
      <c r="B64" s="357"/>
      <c r="C64" s="357"/>
      <c r="D64" s="357"/>
      <c r="E64" s="357"/>
      <c r="F64" s="400"/>
      <c r="G64" s="400"/>
      <c r="H64" s="400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8"/>
      <c r="AF64" s="358"/>
      <c r="AG64" s="358"/>
      <c r="AH64" s="358"/>
      <c r="AI64" s="358"/>
      <c r="AJ64" s="358"/>
      <c r="AK64" s="358"/>
      <c r="AL64" s="358"/>
      <c r="AM64" s="358"/>
      <c r="AN64" s="358"/>
      <c r="AO64" s="358"/>
      <c r="AP64" s="358"/>
      <c r="AQ64" s="358"/>
      <c r="AR64" s="358"/>
      <c r="AS64" s="358"/>
      <c r="AT64" s="358"/>
      <c r="AU64" s="358"/>
      <c r="AV64" s="358"/>
      <c r="AW64" s="358"/>
      <c r="AX64" s="358"/>
      <c r="AY64" s="358"/>
      <c r="AZ64" s="358"/>
      <c r="BA64" s="358"/>
      <c r="BB64" s="358"/>
      <c r="BC64" s="358"/>
      <c r="BD64" s="358"/>
      <c r="BE64" s="358"/>
      <c r="BF64" s="358"/>
      <c r="BG64" s="359"/>
    </row>
    <row r="65" spans="1:59" ht="22.5" thickBot="1" x14ac:dyDescent="0.55000000000000004">
      <c r="A65" s="360"/>
      <c r="B65" s="361">
        <v>1</v>
      </c>
      <c r="C65" s="362" t="s">
        <v>137</v>
      </c>
      <c r="D65" s="362" t="str">
        <f>data66!A52</f>
        <v>พยาบาล</v>
      </c>
      <c r="E65" s="363" t="s">
        <v>14</v>
      </c>
      <c r="F65" s="363">
        <f>data66!B52</f>
        <v>5</v>
      </c>
      <c r="G65" s="363">
        <f>data66!C52</f>
        <v>50</v>
      </c>
      <c r="H65" s="415">
        <f>SUM(F65:G65)</f>
        <v>55</v>
      </c>
      <c r="I65" s="418">
        <f>data66!D52</f>
        <v>4</v>
      </c>
      <c r="J65" s="418">
        <f>data66!E52</f>
        <v>51</v>
      </c>
      <c r="K65" s="419">
        <f>SUM(I65:J65)</f>
        <v>55</v>
      </c>
      <c r="L65" s="418">
        <f>data66!F52</f>
        <v>10</v>
      </c>
      <c r="M65" s="418">
        <f>data66!G52</f>
        <v>40</v>
      </c>
      <c r="N65" s="419">
        <f>SUM(L65:M65)</f>
        <v>50</v>
      </c>
      <c r="O65" s="418"/>
      <c r="P65" s="418"/>
      <c r="Q65" s="419"/>
      <c r="R65" s="418"/>
      <c r="S65" s="418"/>
      <c r="T65" s="419"/>
      <c r="U65" s="418">
        <f>I65+L65+O65+R65+F65</f>
        <v>19</v>
      </c>
      <c r="V65" s="418">
        <f>J65+M65+P65+S65+G65</f>
        <v>141</v>
      </c>
      <c r="W65" s="419">
        <f>SUM(U65:V65)</f>
        <v>160</v>
      </c>
      <c r="X65" s="418"/>
      <c r="Y65" s="418"/>
      <c r="Z65" s="423"/>
      <c r="AA65" s="418"/>
      <c r="AB65" s="418"/>
      <c r="AC65" s="423"/>
      <c r="AD65" s="418"/>
      <c r="AE65" s="418"/>
      <c r="AF65" s="423"/>
      <c r="AG65" s="418"/>
      <c r="AH65" s="418"/>
      <c r="AI65" s="423"/>
      <c r="AJ65" s="418"/>
      <c r="AK65" s="418"/>
      <c r="AL65" s="423"/>
      <c r="AM65" s="418"/>
      <c r="AN65" s="418"/>
      <c r="AO65" s="423"/>
      <c r="AP65" s="421">
        <f t="shared" ref="AP65" si="221">F65+X65</f>
        <v>5</v>
      </c>
      <c r="AQ65" s="421">
        <f t="shared" ref="AQ65" si="222">G65+Y65</f>
        <v>50</v>
      </c>
      <c r="AR65" s="420">
        <f t="shared" ref="AR65" si="223">SUM(AP65:AQ65)</f>
        <v>55</v>
      </c>
      <c r="AS65" s="422">
        <f t="shared" ref="AS65" si="224">I65+AA65</f>
        <v>4</v>
      </c>
      <c r="AT65" s="422">
        <f t="shared" ref="AT65" si="225">J65+AB65</f>
        <v>51</v>
      </c>
      <c r="AU65" s="420">
        <f t="shared" ref="AU65" si="226">SUM(AS65:AT65)</f>
        <v>55</v>
      </c>
      <c r="AV65" s="421">
        <f t="shared" ref="AV65" si="227">+L65+AD65</f>
        <v>10</v>
      </c>
      <c r="AW65" s="421">
        <f t="shared" ref="AW65" si="228">M65+AE65</f>
        <v>40</v>
      </c>
      <c r="AX65" s="420">
        <f t="shared" ref="AX65" si="229">SUM(AV65:AW65)</f>
        <v>50</v>
      </c>
      <c r="AY65" s="421"/>
      <c r="AZ65" s="421"/>
      <c r="BA65" s="420"/>
      <c r="BB65" s="423"/>
      <c r="BC65" s="423"/>
      <c r="BD65" s="420"/>
      <c r="BE65" s="423">
        <f t="shared" ref="BE65" si="230">AP65+AS65+AV65+AY65+BB65</f>
        <v>19</v>
      </c>
      <c r="BF65" s="423">
        <f t="shared" ref="BF65" si="231">AQ65+AT65+AW65+AZ65+BC65</f>
        <v>141</v>
      </c>
      <c r="BG65" s="424">
        <f t="shared" ref="BG65" si="232">SUM(BE65:BF65)</f>
        <v>160</v>
      </c>
    </row>
    <row r="66" spans="1:59" s="417" customFormat="1" ht="22.5" thickBot="1" x14ac:dyDescent="0.55000000000000004">
      <c r="A66" s="444" t="s">
        <v>119</v>
      </c>
      <c r="B66" s="445"/>
      <c r="C66" s="445"/>
      <c r="D66" s="446"/>
      <c r="E66" s="364"/>
      <c r="F66" s="416">
        <f t="shared" ref="F66:H66" si="233">F65</f>
        <v>5</v>
      </c>
      <c r="G66" s="416">
        <f t="shared" si="233"/>
        <v>50</v>
      </c>
      <c r="H66" s="416">
        <f t="shared" si="233"/>
        <v>55</v>
      </c>
      <c r="I66" s="416">
        <f>I65</f>
        <v>4</v>
      </c>
      <c r="J66" s="416">
        <f t="shared" ref="J66:N66" si="234">J65</f>
        <v>51</v>
      </c>
      <c r="K66" s="416">
        <f t="shared" si="234"/>
        <v>55</v>
      </c>
      <c r="L66" s="416">
        <f t="shared" si="234"/>
        <v>10</v>
      </c>
      <c r="M66" s="416">
        <f t="shared" si="234"/>
        <v>40</v>
      </c>
      <c r="N66" s="416">
        <f t="shared" si="234"/>
        <v>50</v>
      </c>
      <c r="O66" s="416"/>
      <c r="P66" s="416"/>
      <c r="Q66" s="416"/>
      <c r="R66" s="416"/>
      <c r="S66" s="416"/>
      <c r="T66" s="416"/>
      <c r="U66" s="416">
        <f t="shared" ref="U66" si="235">U65</f>
        <v>19</v>
      </c>
      <c r="V66" s="416">
        <f t="shared" ref="V66" si="236">V65</f>
        <v>141</v>
      </c>
      <c r="W66" s="416">
        <f t="shared" ref="W66" si="237">W65</f>
        <v>160</v>
      </c>
      <c r="X66" s="416"/>
      <c r="Y66" s="416"/>
      <c r="Z66" s="416"/>
      <c r="AA66" s="416"/>
      <c r="AB66" s="416"/>
      <c r="AC66" s="416"/>
      <c r="AD66" s="416"/>
      <c r="AE66" s="416"/>
      <c r="AF66" s="416"/>
      <c r="AG66" s="416"/>
      <c r="AH66" s="416"/>
      <c r="AI66" s="416"/>
      <c r="AJ66" s="416"/>
      <c r="AK66" s="416"/>
      <c r="AL66" s="416"/>
      <c r="AM66" s="416"/>
      <c r="AN66" s="416"/>
      <c r="AO66" s="416"/>
      <c r="AP66" s="416">
        <f t="shared" ref="AP66:BG66" si="238">AP65</f>
        <v>5</v>
      </c>
      <c r="AQ66" s="416">
        <f t="shared" si="238"/>
        <v>50</v>
      </c>
      <c r="AR66" s="416">
        <f t="shared" si="238"/>
        <v>55</v>
      </c>
      <c r="AS66" s="416">
        <f t="shared" si="238"/>
        <v>4</v>
      </c>
      <c r="AT66" s="416">
        <f t="shared" si="238"/>
        <v>51</v>
      </c>
      <c r="AU66" s="416">
        <f t="shared" si="238"/>
        <v>55</v>
      </c>
      <c r="AV66" s="416">
        <f t="shared" si="238"/>
        <v>10</v>
      </c>
      <c r="AW66" s="416">
        <f t="shared" si="238"/>
        <v>40</v>
      </c>
      <c r="AX66" s="416">
        <f t="shared" si="238"/>
        <v>50</v>
      </c>
      <c r="AY66" s="416"/>
      <c r="AZ66" s="416"/>
      <c r="BA66" s="416"/>
      <c r="BB66" s="416"/>
      <c r="BC66" s="416"/>
      <c r="BD66" s="416"/>
      <c r="BE66" s="416">
        <f t="shared" si="238"/>
        <v>19</v>
      </c>
      <c r="BF66" s="416">
        <f t="shared" si="238"/>
        <v>141</v>
      </c>
      <c r="BG66" s="416">
        <f t="shared" si="238"/>
        <v>160</v>
      </c>
    </row>
    <row r="67" spans="1:59" s="268" customFormat="1" ht="22.5" thickBot="1" x14ac:dyDescent="0.55000000000000004">
      <c r="A67" s="426" t="s">
        <v>69</v>
      </c>
      <c r="B67" s="427"/>
      <c r="C67" s="427"/>
      <c r="D67" s="427"/>
      <c r="E67" s="428"/>
      <c r="F67" s="365">
        <f>F19+F36+F47+F57+F63+F66</f>
        <v>503</v>
      </c>
      <c r="G67" s="365">
        <f t="shared" ref="G67:BG67" si="239">G19+G36+G47+G57+G63+G66</f>
        <v>944</v>
      </c>
      <c r="H67" s="365">
        <f t="shared" si="239"/>
        <v>1447</v>
      </c>
      <c r="I67" s="365">
        <f t="shared" si="239"/>
        <v>538</v>
      </c>
      <c r="J67" s="365">
        <f t="shared" si="239"/>
        <v>993</v>
      </c>
      <c r="K67" s="365">
        <f t="shared" si="239"/>
        <v>1531</v>
      </c>
      <c r="L67" s="365">
        <f t="shared" si="239"/>
        <v>465</v>
      </c>
      <c r="M67" s="365">
        <f t="shared" si="239"/>
        <v>1035</v>
      </c>
      <c r="N67" s="365">
        <f t="shared" si="239"/>
        <v>1500</v>
      </c>
      <c r="O67" s="365">
        <f t="shared" si="239"/>
        <v>586</v>
      </c>
      <c r="P67" s="365">
        <f t="shared" si="239"/>
        <v>1099</v>
      </c>
      <c r="Q67" s="365">
        <f t="shared" si="239"/>
        <v>1685</v>
      </c>
      <c r="R67" s="365">
        <f t="shared" si="239"/>
        <v>602</v>
      </c>
      <c r="S67" s="365">
        <f t="shared" si="239"/>
        <v>929</v>
      </c>
      <c r="T67" s="365">
        <f t="shared" si="239"/>
        <v>1529</v>
      </c>
      <c r="U67" s="365">
        <f t="shared" si="239"/>
        <v>2694</v>
      </c>
      <c r="V67" s="365">
        <f t="shared" si="239"/>
        <v>5000</v>
      </c>
      <c r="W67" s="365">
        <f t="shared" si="239"/>
        <v>7694</v>
      </c>
      <c r="X67" s="365">
        <f t="shared" si="239"/>
        <v>77</v>
      </c>
      <c r="Y67" s="365">
        <f t="shared" si="239"/>
        <v>58</v>
      </c>
      <c r="Z67" s="365">
        <f t="shared" si="239"/>
        <v>135</v>
      </c>
      <c r="AA67" s="365">
        <f t="shared" si="239"/>
        <v>85</v>
      </c>
      <c r="AB67" s="365">
        <f t="shared" si="239"/>
        <v>66</v>
      </c>
      <c r="AC67" s="365">
        <f t="shared" si="239"/>
        <v>151</v>
      </c>
      <c r="AD67" s="365">
        <f t="shared" si="239"/>
        <v>84</v>
      </c>
      <c r="AE67" s="365">
        <f t="shared" si="239"/>
        <v>58</v>
      </c>
      <c r="AF67" s="365">
        <f t="shared" si="239"/>
        <v>142</v>
      </c>
      <c r="AG67" s="365">
        <f t="shared" si="239"/>
        <v>79</v>
      </c>
      <c r="AH67" s="365">
        <f t="shared" si="239"/>
        <v>56</v>
      </c>
      <c r="AI67" s="365">
        <f t="shared" si="239"/>
        <v>135</v>
      </c>
      <c r="AJ67" s="365">
        <f t="shared" si="239"/>
        <v>63</v>
      </c>
      <c r="AK67" s="365">
        <f t="shared" si="239"/>
        <v>52</v>
      </c>
      <c r="AL67" s="365">
        <f t="shared" si="239"/>
        <v>115</v>
      </c>
      <c r="AM67" s="365">
        <f t="shared" si="239"/>
        <v>388</v>
      </c>
      <c r="AN67" s="365">
        <f t="shared" si="239"/>
        <v>290</v>
      </c>
      <c r="AO67" s="365">
        <f t="shared" si="239"/>
        <v>678</v>
      </c>
      <c r="AP67" s="365">
        <f t="shared" si="239"/>
        <v>580</v>
      </c>
      <c r="AQ67" s="365">
        <f t="shared" si="239"/>
        <v>1002</v>
      </c>
      <c r="AR67" s="365">
        <f t="shared" si="239"/>
        <v>1582</v>
      </c>
      <c r="AS67" s="365">
        <f t="shared" si="239"/>
        <v>623</v>
      </c>
      <c r="AT67" s="365">
        <f t="shared" si="239"/>
        <v>1059</v>
      </c>
      <c r="AU67" s="365">
        <f t="shared" si="239"/>
        <v>1682</v>
      </c>
      <c r="AV67" s="365">
        <f t="shared" si="239"/>
        <v>549</v>
      </c>
      <c r="AW67" s="365">
        <f t="shared" si="239"/>
        <v>1093</v>
      </c>
      <c r="AX67" s="365">
        <f t="shared" si="239"/>
        <v>1642</v>
      </c>
      <c r="AY67" s="365">
        <f t="shared" si="239"/>
        <v>665</v>
      </c>
      <c r="AZ67" s="365">
        <f t="shared" si="239"/>
        <v>1155</v>
      </c>
      <c r="BA67" s="365">
        <f t="shared" si="239"/>
        <v>1820</v>
      </c>
      <c r="BB67" s="365">
        <f t="shared" si="239"/>
        <v>665</v>
      </c>
      <c r="BC67" s="365">
        <f t="shared" si="239"/>
        <v>981</v>
      </c>
      <c r="BD67" s="365">
        <f t="shared" si="239"/>
        <v>1646</v>
      </c>
      <c r="BE67" s="365">
        <f t="shared" si="239"/>
        <v>3082</v>
      </c>
      <c r="BF67" s="365">
        <f t="shared" si="239"/>
        <v>5290</v>
      </c>
      <c r="BG67" s="365">
        <f t="shared" si="239"/>
        <v>8372</v>
      </c>
    </row>
    <row r="68" spans="1:59" s="195" customFormat="1" x14ac:dyDescent="0.35"/>
    <row r="69" spans="1:59" s="233" customFormat="1" ht="24" x14ac:dyDescent="0.55000000000000004">
      <c r="A69" s="233" t="str">
        <f>A5</f>
        <v>คณะศิลปศาสตร์และวิทยาศาสตร์</v>
      </c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</row>
    <row r="70" spans="1:59" s="239" customFormat="1" ht="24" x14ac:dyDescent="0.55000000000000004">
      <c r="A70" s="233" t="s">
        <v>133</v>
      </c>
      <c r="B70" s="235">
        <v>10</v>
      </c>
      <c r="C70" s="233" t="s">
        <v>134</v>
      </c>
      <c r="D70" s="233"/>
      <c r="E70" s="233"/>
      <c r="F70" s="233"/>
      <c r="G70" s="233"/>
      <c r="H70" s="233"/>
      <c r="I70" s="233"/>
      <c r="J70" s="233"/>
      <c r="K70" s="368"/>
      <c r="L70" s="235"/>
      <c r="M70" s="235"/>
      <c r="N70" s="369"/>
      <c r="O70" s="235"/>
      <c r="P70" s="371"/>
      <c r="Q70" s="372"/>
      <c r="R70" s="371"/>
      <c r="S70" s="371"/>
      <c r="T70" s="373"/>
      <c r="U70" s="372"/>
      <c r="V70" s="373"/>
      <c r="W70" s="372"/>
      <c r="X70" s="372"/>
      <c r="Y70" s="372"/>
      <c r="Z70" s="372"/>
      <c r="AA70" s="371"/>
      <c r="AB70" s="371"/>
      <c r="AC70" s="377"/>
      <c r="AD70" s="376"/>
      <c r="AE70" s="233"/>
      <c r="AF70" s="368"/>
      <c r="AG70" s="233"/>
      <c r="AH70" s="233"/>
      <c r="AI70" s="368"/>
      <c r="AJ70" s="233"/>
      <c r="AK70" s="233"/>
      <c r="AL70" s="368"/>
      <c r="AM70" s="368"/>
      <c r="AN70" s="368"/>
      <c r="AO70" s="368"/>
      <c r="AP70" s="233"/>
      <c r="AQ70" s="233"/>
      <c r="AR70" s="368"/>
      <c r="AU70" s="370"/>
      <c r="AX70" s="370"/>
      <c r="BA70" s="370"/>
      <c r="BB70" s="370"/>
      <c r="BC70" s="370"/>
      <c r="BD70" s="370"/>
      <c r="BE70" s="370"/>
      <c r="BF70" s="370"/>
      <c r="BG70" s="370"/>
    </row>
    <row r="71" spans="1:59" s="239" customFormat="1" ht="24" x14ac:dyDescent="0.55000000000000004">
      <c r="A71" s="233" t="s">
        <v>133</v>
      </c>
      <c r="B71" s="235">
        <v>11</v>
      </c>
      <c r="C71" s="233" t="s">
        <v>135</v>
      </c>
      <c r="D71" s="233"/>
      <c r="E71" s="233"/>
      <c r="F71" s="233"/>
      <c r="G71" s="233"/>
      <c r="H71" s="233"/>
      <c r="I71" s="233"/>
      <c r="J71" s="233"/>
      <c r="K71" s="368"/>
      <c r="L71" s="235"/>
      <c r="M71" s="235"/>
      <c r="N71" s="369"/>
      <c r="O71" s="235"/>
      <c r="P71" s="371"/>
      <c r="Q71" s="372"/>
      <c r="R71" s="371"/>
      <c r="S71" s="371"/>
      <c r="T71" s="373"/>
      <c r="U71" s="372"/>
      <c r="V71" s="373"/>
      <c r="W71" s="372"/>
      <c r="X71" s="372"/>
      <c r="Y71" s="372"/>
      <c r="Z71" s="372"/>
      <c r="AA71" s="371"/>
      <c r="AB71" s="371"/>
      <c r="AC71" s="377"/>
      <c r="AD71" s="376"/>
      <c r="AE71" s="233"/>
      <c r="AF71" s="368"/>
      <c r="AG71" s="233"/>
      <c r="AH71" s="233"/>
      <c r="AI71" s="368"/>
      <c r="AJ71" s="233"/>
      <c r="AK71" s="233"/>
      <c r="AL71" s="368"/>
      <c r="AM71" s="368"/>
      <c r="AN71" s="368"/>
      <c r="AO71" s="368"/>
      <c r="AP71" s="233"/>
      <c r="AQ71" s="233"/>
      <c r="AR71" s="368"/>
      <c r="AU71" s="370"/>
      <c r="AX71" s="370"/>
      <c r="BA71" s="370"/>
      <c r="BB71" s="370"/>
      <c r="BC71" s="370"/>
      <c r="BD71" s="370"/>
      <c r="BE71" s="370"/>
      <c r="BF71" s="370"/>
      <c r="BG71" s="370"/>
    </row>
    <row r="72" spans="1:59" ht="24" x14ac:dyDescent="0.55000000000000004">
      <c r="A72" s="232"/>
      <c r="B72" s="232"/>
      <c r="C72" s="232"/>
      <c r="O72" s="235"/>
      <c r="P72" s="371"/>
      <c r="Q72" s="372"/>
      <c r="R72" s="371"/>
      <c r="S72" s="371"/>
      <c r="T72" s="373"/>
      <c r="U72" s="372"/>
      <c r="V72" s="373"/>
      <c r="W72" s="372"/>
      <c r="X72" s="372"/>
      <c r="Y72" s="372"/>
      <c r="Z72" s="372"/>
      <c r="AA72" s="371"/>
      <c r="AB72" s="371"/>
      <c r="AC72" s="377"/>
      <c r="AD72" s="376"/>
      <c r="AE72" s="233"/>
      <c r="AF72" s="368"/>
    </row>
    <row r="73" spans="1:59" ht="24" x14ac:dyDescent="0.55000000000000004">
      <c r="O73" s="235"/>
      <c r="P73" s="371"/>
      <c r="Q73" s="372"/>
      <c r="R73" s="371"/>
      <c r="S73" s="371"/>
      <c r="T73" s="373"/>
      <c r="U73" s="372"/>
      <c r="V73" s="373"/>
      <c r="W73" s="372"/>
      <c r="X73" s="372"/>
      <c r="Y73" s="372"/>
      <c r="Z73" s="372"/>
      <c r="AA73" s="371"/>
      <c r="AB73" s="371"/>
      <c r="AC73" s="377"/>
      <c r="AD73" s="376"/>
      <c r="AE73" s="233"/>
      <c r="AF73" s="368"/>
    </row>
    <row r="74" spans="1:59" ht="24" x14ac:dyDescent="0.55000000000000004">
      <c r="O74" s="235"/>
      <c r="P74" s="371"/>
      <c r="Q74" s="372"/>
      <c r="R74" s="371"/>
      <c r="S74" s="371"/>
      <c r="T74" s="373"/>
      <c r="U74" s="372"/>
      <c r="V74" s="373"/>
      <c r="W74" s="372"/>
      <c r="X74" s="372"/>
      <c r="Y74" s="372"/>
      <c r="Z74" s="372"/>
      <c r="AA74" s="371"/>
      <c r="AB74" s="371"/>
      <c r="AC74" s="377"/>
      <c r="AD74" s="376"/>
      <c r="AE74" s="233"/>
      <c r="AF74" s="368"/>
    </row>
    <row r="75" spans="1:59" ht="24" x14ac:dyDescent="0.55000000000000004">
      <c r="O75" s="235"/>
      <c r="P75" s="371"/>
      <c r="Q75" s="372"/>
      <c r="R75" s="371"/>
      <c r="S75" s="371"/>
      <c r="T75" s="372"/>
      <c r="U75" s="372"/>
      <c r="V75" s="373"/>
      <c r="W75" s="372"/>
      <c r="X75" s="372"/>
      <c r="Y75" s="372"/>
      <c r="Z75" s="372"/>
      <c r="AA75" s="371"/>
      <c r="AB75" s="371"/>
      <c r="AC75" s="377"/>
      <c r="AD75" s="376"/>
      <c r="AE75" s="233"/>
      <c r="AF75" s="368"/>
    </row>
    <row r="76" spans="1:59" ht="24" x14ac:dyDescent="0.55000000000000004">
      <c r="P76" s="371"/>
      <c r="Q76" s="372"/>
      <c r="R76" s="371"/>
      <c r="S76" s="371"/>
      <c r="T76" s="373"/>
      <c r="U76" s="372"/>
      <c r="V76" s="373"/>
      <c r="W76" s="372"/>
      <c r="X76" s="371"/>
      <c r="Y76" s="372"/>
      <c r="Z76" s="372"/>
      <c r="AA76" s="371"/>
      <c r="AB76" s="371"/>
      <c r="AC76" s="377"/>
      <c r="AD76" s="376"/>
      <c r="AE76" s="233"/>
      <c r="AF76" s="368"/>
    </row>
    <row r="77" spans="1:59" ht="24" x14ac:dyDescent="0.55000000000000004">
      <c r="P77" s="374"/>
      <c r="Q77" s="375"/>
      <c r="R77" s="374"/>
      <c r="S77" s="374"/>
      <c r="T77" s="375"/>
      <c r="U77" s="372"/>
      <c r="V77" s="372"/>
      <c r="W77" s="372"/>
      <c r="X77" s="372"/>
      <c r="Y77" s="372"/>
      <c r="Z77" s="372"/>
      <c r="AA77" s="371"/>
      <c r="AB77" s="371"/>
      <c r="AC77" s="377"/>
      <c r="AD77" s="376"/>
      <c r="AE77" s="233"/>
      <c r="AF77" s="368"/>
    </row>
    <row r="78" spans="1:59" ht="24" x14ac:dyDescent="0.55000000000000004">
      <c r="P78" s="374"/>
      <c r="Q78" s="375"/>
      <c r="R78" s="374"/>
      <c r="S78" s="374"/>
      <c r="T78" s="375"/>
      <c r="U78" s="375"/>
      <c r="V78" s="375"/>
      <c r="W78" s="375"/>
      <c r="X78" s="375"/>
      <c r="Y78" s="375"/>
      <c r="Z78" s="375"/>
      <c r="AA78" s="374"/>
      <c r="AB78" s="374"/>
      <c r="AC78" s="378"/>
      <c r="AD78" s="379"/>
    </row>
    <row r="79" spans="1:59" x14ac:dyDescent="0.35">
      <c r="U79" s="380"/>
      <c r="V79" s="380"/>
      <c r="W79" s="380"/>
      <c r="X79" s="380"/>
      <c r="Y79" s="380"/>
      <c r="Z79" s="380"/>
      <c r="AA79" s="381"/>
      <c r="AB79" s="381"/>
      <c r="AC79" s="378"/>
      <c r="AD79" s="379"/>
    </row>
  </sheetData>
  <mergeCells count="28">
    <mergeCell ref="F2:W2"/>
    <mergeCell ref="F3:H3"/>
    <mergeCell ref="AP2:BG2"/>
    <mergeCell ref="X2:AO2"/>
    <mergeCell ref="A57:E57"/>
    <mergeCell ref="BE3:BG3"/>
    <mergeCell ref="AP3:AR3"/>
    <mergeCell ref="X3:Z3"/>
    <mergeCell ref="I3:K3"/>
    <mergeCell ref="AD3:AF3"/>
    <mergeCell ref="AS3:AU3"/>
    <mergeCell ref="AV3:AX3"/>
    <mergeCell ref="AY3:BA3"/>
    <mergeCell ref="BB3:BD3"/>
    <mergeCell ref="A67:E67"/>
    <mergeCell ref="AM3:AO3"/>
    <mergeCell ref="A19:E19"/>
    <mergeCell ref="A36:E36"/>
    <mergeCell ref="A47:E47"/>
    <mergeCell ref="AG3:AI3"/>
    <mergeCell ref="AJ3:AL3"/>
    <mergeCell ref="L3:N3"/>
    <mergeCell ref="AA3:AC3"/>
    <mergeCell ref="O3:Q3"/>
    <mergeCell ref="R3:T3"/>
    <mergeCell ref="U3:W3"/>
    <mergeCell ref="A66:D66"/>
    <mergeCell ref="A63:E63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36" max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EFC8-89E4-4166-A469-25A4637AF674}">
  <dimension ref="A1:Q61"/>
  <sheetViews>
    <sheetView zoomScale="115" zoomScaleNormal="115" workbookViewId="0">
      <pane ySplit="4" topLeftCell="A47" activePane="bottomLeft" state="frozen"/>
      <selection pane="bottomLeft" activeCell="C17" sqref="C17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4" width="6.140625" customWidth="1"/>
    <col min="15" max="17" width="6.140625" style="388" customWidth="1"/>
    <col min="19" max="19" width="20" customWidth="1"/>
    <col min="22" max="22" width="6.28515625" customWidth="1"/>
    <col min="23" max="34" width="4" customWidth="1"/>
  </cols>
  <sheetData>
    <row r="1" spans="1:17" ht="27.75" x14ac:dyDescent="0.65">
      <c r="A1" s="471" t="s">
        <v>140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22.5" x14ac:dyDescent="0.55000000000000004">
      <c r="A2" s="2"/>
      <c r="B2" s="3"/>
      <c r="C2" s="4"/>
      <c r="D2" s="4"/>
      <c r="E2" s="4"/>
      <c r="F2" s="472" t="s">
        <v>141</v>
      </c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1:17" ht="22.5" x14ac:dyDescent="0.55000000000000004">
      <c r="A3" s="5"/>
      <c r="B3" s="88" t="s">
        <v>2</v>
      </c>
      <c r="C3" s="89" t="s">
        <v>3</v>
      </c>
      <c r="D3" s="89" t="s">
        <v>4</v>
      </c>
      <c r="E3" s="89" t="s">
        <v>5</v>
      </c>
      <c r="F3" s="473" t="s">
        <v>76</v>
      </c>
      <c r="G3" s="473"/>
      <c r="H3" s="473"/>
      <c r="I3" s="474" t="s">
        <v>88</v>
      </c>
      <c r="J3" s="474"/>
      <c r="K3" s="474"/>
      <c r="L3" s="475" t="s">
        <v>74</v>
      </c>
      <c r="M3" s="475"/>
      <c r="N3" s="475"/>
      <c r="O3" s="472" t="s">
        <v>6</v>
      </c>
      <c r="P3" s="472"/>
      <c r="Q3" s="472"/>
    </row>
    <row r="4" spans="1:17" ht="22.5" x14ac:dyDescent="0.55000000000000004">
      <c r="A4" s="6"/>
      <c r="B4" s="7"/>
      <c r="C4" s="8"/>
      <c r="D4" s="8"/>
      <c r="E4" s="389" t="s">
        <v>7</v>
      </c>
      <c r="F4" s="121" t="s">
        <v>8</v>
      </c>
      <c r="G4" s="121" t="s">
        <v>9</v>
      </c>
      <c r="H4" s="121" t="s">
        <v>10</v>
      </c>
      <c r="I4" s="120" t="s">
        <v>8</v>
      </c>
      <c r="J4" s="120" t="s">
        <v>9</v>
      </c>
      <c r="K4" s="120" t="s">
        <v>10</v>
      </c>
      <c r="L4" s="119" t="s">
        <v>8</v>
      </c>
      <c r="M4" s="119" t="s">
        <v>9</v>
      </c>
      <c r="N4" s="119" t="s">
        <v>10</v>
      </c>
      <c r="O4" s="114" t="s">
        <v>8</v>
      </c>
      <c r="P4" s="114" t="s">
        <v>9</v>
      </c>
      <c r="Q4" s="114" t="s">
        <v>10</v>
      </c>
    </row>
    <row r="5" spans="1:17" s="109" customFormat="1" ht="22.5" x14ac:dyDescent="0.55000000000000004">
      <c r="A5" s="390" t="s">
        <v>11</v>
      </c>
      <c r="B5" s="391"/>
      <c r="C5" s="391"/>
      <c r="D5" s="391"/>
      <c r="E5" s="391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7" ht="22.5" x14ac:dyDescent="0.55000000000000004">
      <c r="A6" s="122"/>
      <c r="B6" s="123">
        <f>แยกชั้นปี!B6</f>
        <v>1</v>
      </c>
      <c r="C6" s="123" t="str">
        <f>แยกชั้นปี!C6</f>
        <v>วิทยาศาสตรบัณฑิต</v>
      </c>
      <c r="D6" s="123" t="str">
        <f>แยกชั้นปี!D6</f>
        <v>วิทยาการคอมพิวเตอร์</v>
      </c>
      <c r="E6" s="123" t="str">
        <f>แยกชั้นปี!E6</f>
        <v>ปริญญาตรี</v>
      </c>
      <c r="F6" s="124">
        <v>5</v>
      </c>
      <c r="G6" s="124">
        <v>2</v>
      </c>
      <c r="H6" s="383">
        <f>SUM(F6:G6)</f>
        <v>7</v>
      </c>
      <c r="I6" s="124"/>
      <c r="J6" s="124"/>
      <c r="K6" s="383"/>
      <c r="L6" s="124"/>
      <c r="M6" s="124"/>
      <c r="N6" s="383"/>
      <c r="O6" s="387">
        <f>F6+I6</f>
        <v>5</v>
      </c>
      <c r="P6" s="387">
        <f>G6+J6</f>
        <v>2</v>
      </c>
      <c r="Q6" s="383">
        <f>SUM(O6+P6)</f>
        <v>7</v>
      </c>
    </row>
    <row r="7" spans="1:17" ht="22.5" x14ac:dyDescent="0.55000000000000004">
      <c r="A7" s="122"/>
      <c r="B7" s="123">
        <f>แยกชั้นปี!B7</f>
        <v>2</v>
      </c>
      <c r="C7" s="123" t="str">
        <f>แยกชั้นปี!C7</f>
        <v>วิทยาศาสตรบัณฑิต</v>
      </c>
      <c r="D7" s="123" t="str">
        <f>แยกชั้นปี!D7</f>
        <v>เทคโนโลยีคอมพิวเตอร์และดิจิทัล</v>
      </c>
      <c r="E7" s="123" t="str">
        <f>แยกชั้นปี!E7</f>
        <v>ปริญญาตรี</v>
      </c>
      <c r="F7" s="124">
        <v>7</v>
      </c>
      <c r="G7" s="124"/>
      <c r="H7" s="383">
        <f t="shared" ref="H7:H17" si="0">SUM(F7:G7)</f>
        <v>7</v>
      </c>
      <c r="I7" s="124"/>
      <c r="J7" s="124"/>
      <c r="K7" s="383"/>
      <c r="L7" s="124"/>
      <c r="M7" s="124"/>
      <c r="N7" s="383"/>
      <c r="O7" s="387">
        <f t="shared" ref="O7:P17" si="1">F7+I7</f>
        <v>7</v>
      </c>
      <c r="P7" s="387">
        <f t="shared" si="1"/>
        <v>0</v>
      </c>
      <c r="Q7" s="383">
        <f t="shared" ref="Q7:Q18" si="2">SUM(O7+P7)</f>
        <v>7</v>
      </c>
    </row>
    <row r="8" spans="1:17" ht="22.5" x14ac:dyDescent="0.55000000000000004">
      <c r="A8" s="122"/>
      <c r="B8" s="123">
        <f>แยกชั้นปี!B8</f>
        <v>3</v>
      </c>
      <c r="C8" s="123" t="str">
        <f>แยกชั้นปี!C8</f>
        <v>วิศวกรรมศาสตรบัณฑิต</v>
      </c>
      <c r="D8" s="123" t="str">
        <f>แยกชั้นปี!D8</f>
        <v>วิศวกรรมซอฟต์แวร์</v>
      </c>
      <c r="E8" s="123" t="str">
        <f>แยกชั้นปี!E8</f>
        <v>ปริญญาตรี</v>
      </c>
      <c r="F8" s="124">
        <v>4</v>
      </c>
      <c r="G8" s="124">
        <v>3</v>
      </c>
      <c r="H8" s="383">
        <f t="shared" si="0"/>
        <v>7</v>
      </c>
      <c r="I8" s="124"/>
      <c r="J8" s="124"/>
      <c r="K8" s="383"/>
      <c r="L8" s="124"/>
      <c r="M8" s="124"/>
      <c r="N8" s="383"/>
      <c r="O8" s="387">
        <f t="shared" si="1"/>
        <v>4</v>
      </c>
      <c r="P8" s="387">
        <f t="shared" si="1"/>
        <v>3</v>
      </c>
      <c r="Q8" s="383">
        <f t="shared" si="2"/>
        <v>7</v>
      </c>
    </row>
    <row r="9" spans="1:17" ht="22.5" x14ac:dyDescent="0.55000000000000004">
      <c r="A9" s="122"/>
      <c r="B9" s="123">
        <f>แยกชั้นปี!B9</f>
        <v>4</v>
      </c>
      <c r="C9" s="123" t="str">
        <f>แยกชั้นปี!C9</f>
        <v>วิทยาศาสตรบัณฑิต</v>
      </c>
      <c r="D9" s="123" t="str">
        <f>แยกชั้นปี!D9</f>
        <v>สาธารณสุขชุมชน</v>
      </c>
      <c r="E9" s="123" t="str">
        <f>แยกชั้นปี!E9</f>
        <v>ปริญญาตรี</v>
      </c>
      <c r="F9" s="124">
        <v>5</v>
      </c>
      <c r="G9" s="124">
        <v>50</v>
      </c>
      <c r="H9" s="383">
        <f t="shared" si="0"/>
        <v>55</v>
      </c>
      <c r="I9" s="124"/>
      <c r="J9" s="124"/>
      <c r="K9" s="383"/>
      <c r="L9" s="124"/>
      <c r="M9" s="124"/>
      <c r="N9" s="383"/>
      <c r="O9" s="387">
        <f t="shared" si="1"/>
        <v>5</v>
      </c>
      <c r="P9" s="387">
        <f t="shared" si="1"/>
        <v>50</v>
      </c>
      <c r="Q9" s="383">
        <f t="shared" si="2"/>
        <v>55</v>
      </c>
    </row>
    <row r="10" spans="1:17" ht="22.5" x14ac:dyDescent="0.55000000000000004">
      <c r="A10" s="122"/>
      <c r="B10" s="123">
        <f>แยกชั้นปี!B10</f>
        <v>5</v>
      </c>
      <c r="C10" s="123" t="str">
        <f>แยกชั้นปี!C10</f>
        <v>วิทยาศาสตรบัณฑิต</v>
      </c>
      <c r="D10" s="123" t="str">
        <f>แยกชั้นปี!D10</f>
        <v>วิทยาศาสตร์การกีฬา</v>
      </c>
      <c r="E10" s="123" t="str">
        <f>แยกชั้นปี!E10</f>
        <v>ปริญญาตรี</v>
      </c>
      <c r="F10" s="124">
        <v>42</v>
      </c>
      <c r="G10" s="124">
        <v>10</v>
      </c>
      <c r="H10" s="383">
        <f t="shared" si="0"/>
        <v>52</v>
      </c>
      <c r="I10" s="124"/>
      <c r="J10" s="124"/>
      <c r="K10" s="383"/>
      <c r="L10" s="124"/>
      <c r="M10" s="124"/>
      <c r="N10" s="383"/>
      <c r="O10" s="387">
        <f t="shared" si="1"/>
        <v>42</v>
      </c>
      <c r="P10" s="387">
        <f t="shared" si="1"/>
        <v>10</v>
      </c>
      <c r="Q10" s="383">
        <f t="shared" si="2"/>
        <v>52</v>
      </c>
    </row>
    <row r="11" spans="1:17" ht="22.5" x14ac:dyDescent="0.55000000000000004">
      <c r="A11" s="122"/>
      <c r="B11" s="123">
        <f>แยกชั้นปี!B11</f>
        <v>6</v>
      </c>
      <c r="C11" s="123" t="str">
        <f>แยกชั้นปี!C11</f>
        <v>วิทยาศาสตรบัณฑิต</v>
      </c>
      <c r="D11" s="123" t="str">
        <f>แยกชั้นปี!D11</f>
        <v>วิทยาศาสตร์สิ่งแวดล้อม</v>
      </c>
      <c r="E11" s="123" t="str">
        <f>แยกชั้นปี!E11</f>
        <v>ปริญญาตรี</v>
      </c>
      <c r="F11" s="124">
        <v>1</v>
      </c>
      <c r="G11" s="124">
        <v>2</v>
      </c>
      <c r="H11" s="383">
        <f t="shared" si="0"/>
        <v>3</v>
      </c>
      <c r="I11" s="124"/>
      <c r="J11" s="124"/>
      <c r="K11" s="383"/>
      <c r="L11" s="124"/>
      <c r="M11" s="124"/>
      <c r="N11" s="383"/>
      <c r="O11" s="387">
        <f t="shared" si="1"/>
        <v>1</v>
      </c>
      <c r="P11" s="387">
        <f t="shared" si="1"/>
        <v>2</v>
      </c>
      <c r="Q11" s="383">
        <f t="shared" si="2"/>
        <v>3</v>
      </c>
    </row>
    <row r="12" spans="1:17" ht="22.5" x14ac:dyDescent="0.55000000000000004">
      <c r="A12" s="122"/>
      <c r="B12" s="123">
        <f>แยกชั้นปี!B12</f>
        <v>7</v>
      </c>
      <c r="C12" s="123" t="str">
        <f>แยกชั้นปี!C12</f>
        <v>วิศวกรรมศาสตรบัณฑิต</v>
      </c>
      <c r="D12" s="123" t="str">
        <f>แยกชั้นปี!D12</f>
        <v>วิศวกรรมโลจิสติกส์</v>
      </c>
      <c r="E12" s="123" t="str">
        <f>แยกชั้นปี!E12</f>
        <v>ปริญญาตรี</v>
      </c>
      <c r="F12" s="124">
        <v>8</v>
      </c>
      <c r="G12" s="124">
        <v>24</v>
      </c>
      <c r="H12" s="383">
        <f t="shared" si="0"/>
        <v>32</v>
      </c>
      <c r="I12" s="124"/>
      <c r="J12" s="124"/>
      <c r="K12" s="383"/>
      <c r="L12" s="124"/>
      <c r="M12" s="124"/>
      <c r="N12" s="383"/>
      <c r="O12" s="387">
        <f t="shared" si="1"/>
        <v>8</v>
      </c>
      <c r="P12" s="387">
        <f t="shared" si="1"/>
        <v>24</v>
      </c>
      <c r="Q12" s="383">
        <f t="shared" si="2"/>
        <v>32</v>
      </c>
    </row>
    <row r="13" spans="1:17" ht="22.5" x14ac:dyDescent="0.55000000000000004">
      <c r="A13" s="122"/>
      <c r="B13" s="123">
        <f>แยกชั้นปี!B13</f>
        <v>8</v>
      </c>
      <c r="C13" s="123" t="str">
        <f>แยกชั้นปี!C13</f>
        <v>วิทยาศาสตรบัณฑิต</v>
      </c>
      <c r="D13" s="123" t="str">
        <f>แยกชั้นปี!D13</f>
        <v>วิทยาศาสตร์และเทคโนโลยีการอาหาร</v>
      </c>
      <c r="E13" s="123" t="str">
        <f>แยกชั้นปี!E13</f>
        <v>ปริญญาตรี</v>
      </c>
      <c r="F13" s="124"/>
      <c r="G13" s="124">
        <v>7</v>
      </c>
      <c r="H13" s="383">
        <f t="shared" si="0"/>
        <v>7</v>
      </c>
      <c r="I13" s="124"/>
      <c r="J13" s="124"/>
      <c r="K13" s="383"/>
      <c r="L13" s="124"/>
      <c r="M13" s="124"/>
      <c r="N13" s="383"/>
      <c r="O13" s="387">
        <f t="shared" si="1"/>
        <v>0</v>
      </c>
      <c r="P13" s="387">
        <f t="shared" si="1"/>
        <v>7</v>
      </c>
      <c r="Q13" s="383">
        <f t="shared" si="2"/>
        <v>7</v>
      </c>
    </row>
    <row r="14" spans="1:17" ht="22.5" x14ac:dyDescent="0.55000000000000004">
      <c r="A14" s="122"/>
      <c r="B14" s="123">
        <f>แยกชั้นปี!B14</f>
        <v>9</v>
      </c>
      <c r="C14" s="123" t="str">
        <f>แยกชั้นปี!C14</f>
        <v>วิทยาศาสตรบัณฑิต</v>
      </c>
      <c r="D14" s="123" t="str">
        <f>แยกชั้นปี!D14</f>
        <v>เทคโนโลยีการเกษตร</v>
      </c>
      <c r="E14" s="123" t="str">
        <f>แยกชั้นปี!E14</f>
        <v>ปริญญาตรี</v>
      </c>
      <c r="F14" s="124">
        <v>2</v>
      </c>
      <c r="G14" s="124">
        <v>4</v>
      </c>
      <c r="H14" s="383">
        <f t="shared" si="0"/>
        <v>6</v>
      </c>
      <c r="I14" s="124"/>
      <c r="J14" s="124"/>
      <c r="K14" s="383"/>
      <c r="L14" s="124"/>
      <c r="M14" s="124"/>
      <c r="N14" s="383"/>
      <c r="O14" s="387">
        <f t="shared" si="1"/>
        <v>2</v>
      </c>
      <c r="P14" s="387">
        <f t="shared" si="1"/>
        <v>4</v>
      </c>
      <c r="Q14" s="383">
        <f t="shared" si="2"/>
        <v>6</v>
      </c>
    </row>
    <row r="15" spans="1:17" ht="22.5" x14ac:dyDescent="0.55000000000000004">
      <c r="A15" s="122"/>
      <c r="B15" s="123">
        <f>แยกชั้นปี!B15</f>
        <v>10</v>
      </c>
      <c r="C15" s="123" t="str">
        <f>แยกชั้นปี!C15</f>
        <v>วิศวกรรมศาสตรบัณฑิต</v>
      </c>
      <c r="D15" s="123" t="str">
        <f>แยกชั้นปี!D15</f>
        <v>เทคโนโลยีการจัดการอุตสาหกรรม</v>
      </c>
      <c r="E15" s="123" t="str">
        <f>แยกชั้นปี!E15</f>
        <v>ปริญญาตรี</v>
      </c>
      <c r="F15" s="124">
        <v>2</v>
      </c>
      <c r="G15" s="124">
        <v>3</v>
      </c>
      <c r="H15" s="383">
        <f t="shared" ref="H15:H16" si="3">SUM(F15:G15)</f>
        <v>5</v>
      </c>
      <c r="I15" s="124"/>
      <c r="J15" s="124"/>
      <c r="K15" s="383"/>
      <c r="L15" s="124"/>
      <c r="M15" s="124"/>
      <c r="N15" s="383"/>
      <c r="O15" s="387">
        <f t="shared" si="1"/>
        <v>2</v>
      </c>
      <c r="P15" s="387">
        <f t="shared" si="1"/>
        <v>3</v>
      </c>
      <c r="Q15" s="383">
        <f t="shared" si="2"/>
        <v>5</v>
      </c>
    </row>
    <row r="16" spans="1:17" ht="22.5" x14ac:dyDescent="0.55000000000000004">
      <c r="A16" s="122"/>
      <c r="B16" s="123">
        <f>แยกชั้นปี!B16</f>
        <v>11</v>
      </c>
      <c r="C16" s="123" t="str">
        <f>แยกชั้นปี!C16</f>
        <v>เทคโนโลยีบัณฑิต</v>
      </c>
      <c r="D16" s="123" t="str">
        <f>แยกชั้นปี!D16</f>
        <v>ออกแบบผลิตภัณฑ์อุตสาหกรรม</v>
      </c>
      <c r="E16" s="123" t="str">
        <f>แยกชั้นปี!E16</f>
        <v>ปริญญาตรี</v>
      </c>
      <c r="F16" s="124"/>
      <c r="G16" s="124">
        <v>1</v>
      </c>
      <c r="H16" s="383">
        <f t="shared" si="3"/>
        <v>1</v>
      </c>
      <c r="I16" s="124"/>
      <c r="J16" s="124"/>
      <c r="K16" s="383"/>
      <c r="L16" s="124"/>
      <c r="M16" s="124"/>
      <c r="N16" s="383"/>
      <c r="O16" s="387">
        <f t="shared" si="1"/>
        <v>0</v>
      </c>
      <c r="P16" s="387">
        <f t="shared" si="1"/>
        <v>1</v>
      </c>
      <c r="Q16" s="383">
        <f t="shared" si="2"/>
        <v>1</v>
      </c>
    </row>
    <row r="17" spans="1:17" ht="22.5" x14ac:dyDescent="0.55000000000000004">
      <c r="A17" s="122"/>
      <c r="B17" s="123">
        <f>แยกชั้นปี!B17</f>
        <v>12</v>
      </c>
      <c r="C17" s="123" t="str">
        <f>แยกชั้นปี!C17</f>
        <v>เทคโนโลยีบัณฑิต</v>
      </c>
      <c r="D17" s="123" t="str">
        <f>แยกชั้นปี!D17</f>
        <v>เทคโนโลยีโยธาและสถาปัตยกรรม</v>
      </c>
      <c r="E17" s="123" t="str">
        <f>แยกชั้นปี!E17</f>
        <v>ปริญญาตรี</v>
      </c>
      <c r="F17" s="124">
        <v>9</v>
      </c>
      <c r="G17" s="124">
        <v>2</v>
      </c>
      <c r="H17" s="383">
        <f t="shared" si="0"/>
        <v>11</v>
      </c>
      <c r="I17" s="124">
        <v>1</v>
      </c>
      <c r="J17" s="124">
        <v>1</v>
      </c>
      <c r="K17" s="383">
        <f t="shared" ref="K17" si="4">SUM(I17:J17)</f>
        <v>2</v>
      </c>
      <c r="L17" s="124"/>
      <c r="M17" s="124"/>
      <c r="N17" s="383"/>
      <c r="O17" s="387">
        <f t="shared" si="1"/>
        <v>10</v>
      </c>
      <c r="P17" s="387">
        <f t="shared" si="1"/>
        <v>3</v>
      </c>
      <c r="Q17" s="383">
        <f t="shared" si="2"/>
        <v>13</v>
      </c>
    </row>
    <row r="18" spans="1:17" s="109" customFormat="1" ht="22.5" x14ac:dyDescent="0.55000000000000004">
      <c r="A18" s="476" t="s">
        <v>21</v>
      </c>
      <c r="B18" s="476"/>
      <c r="C18" s="476"/>
      <c r="D18" s="476"/>
      <c r="E18" s="476"/>
      <c r="F18" s="383">
        <f t="shared" ref="F18:K18" si="5">SUM(F6:F17)</f>
        <v>85</v>
      </c>
      <c r="G18" s="383">
        <f t="shared" si="5"/>
        <v>108</v>
      </c>
      <c r="H18" s="383">
        <f t="shared" si="5"/>
        <v>193</v>
      </c>
      <c r="I18" s="383">
        <f t="shared" si="5"/>
        <v>1</v>
      </c>
      <c r="J18" s="383">
        <f t="shared" si="5"/>
        <v>1</v>
      </c>
      <c r="K18" s="383">
        <f t="shared" si="5"/>
        <v>2</v>
      </c>
      <c r="L18" s="383"/>
      <c r="M18" s="383"/>
      <c r="N18" s="383"/>
      <c r="O18" s="383">
        <f>SUM(O6:O17)</f>
        <v>86</v>
      </c>
      <c r="P18" s="383">
        <f>SUM(P6:P17)</f>
        <v>109</v>
      </c>
      <c r="Q18" s="383">
        <f t="shared" si="2"/>
        <v>195</v>
      </c>
    </row>
    <row r="19" spans="1:17" s="109" customFormat="1" ht="22.5" x14ac:dyDescent="0.55000000000000004">
      <c r="A19" s="392" t="s">
        <v>22</v>
      </c>
      <c r="B19" s="393"/>
      <c r="C19" s="393"/>
      <c r="D19" s="393"/>
      <c r="E19" s="393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</row>
    <row r="20" spans="1:17" ht="22.5" x14ac:dyDescent="0.55000000000000004">
      <c r="A20" s="122"/>
      <c r="B20" s="123">
        <f>แยกชั้นปี!B21</f>
        <v>1</v>
      </c>
      <c r="C20" s="123" t="str">
        <f>แยกชั้นปี!C21</f>
        <v>ครุศาสตรบัณฑิต</v>
      </c>
      <c r="D20" s="123" t="str">
        <f>แยกชั้นปี!D21</f>
        <v>การศึกษาปฐมวัย</v>
      </c>
      <c r="E20" s="123" t="str">
        <f>แยกชั้นปี!E21</f>
        <v>ปริญญาตรี</v>
      </c>
      <c r="F20" s="124"/>
      <c r="G20" s="124">
        <v>59</v>
      </c>
      <c r="H20" s="384">
        <f>SUM(F20:G20)</f>
        <v>59</v>
      </c>
      <c r="I20" s="124"/>
      <c r="J20" s="124"/>
      <c r="K20" s="384"/>
      <c r="L20" s="124"/>
      <c r="M20" s="124"/>
      <c r="N20" s="384"/>
      <c r="O20" s="387">
        <f t="shared" ref="O20:P30" si="6">F20+I20</f>
        <v>0</v>
      </c>
      <c r="P20" s="387">
        <f t="shared" si="6"/>
        <v>59</v>
      </c>
      <c r="Q20" s="384">
        <f>SUM(O20+P20)</f>
        <v>59</v>
      </c>
    </row>
    <row r="21" spans="1:17" ht="22.5" x14ac:dyDescent="0.55000000000000004">
      <c r="A21" s="122"/>
      <c r="B21" s="123">
        <f>แยกชั้นปี!B22</f>
        <v>2</v>
      </c>
      <c r="C21" s="123" t="str">
        <f>แยกชั้นปี!C22</f>
        <v>ครุศาสตรบัณฑิต</v>
      </c>
      <c r="D21" s="123" t="str">
        <f>แยกชั้นปี!D22</f>
        <v>คณิตศาสตร์</v>
      </c>
      <c r="E21" s="123" t="str">
        <f>แยกชั้นปี!E22</f>
        <v>ปริญญาตรี</v>
      </c>
      <c r="F21" s="124">
        <v>17</v>
      </c>
      <c r="G21" s="124">
        <v>42</v>
      </c>
      <c r="H21" s="384">
        <f t="shared" ref="H21:H30" si="7">SUM(F21:G21)</f>
        <v>59</v>
      </c>
      <c r="I21" s="124"/>
      <c r="J21" s="124"/>
      <c r="K21" s="384"/>
      <c r="L21" s="124"/>
      <c r="M21" s="124"/>
      <c r="N21" s="384"/>
      <c r="O21" s="387">
        <f t="shared" si="6"/>
        <v>17</v>
      </c>
      <c r="P21" s="387">
        <f t="shared" si="6"/>
        <v>42</v>
      </c>
      <c r="Q21" s="384">
        <f t="shared" ref="Q21:Q33" si="8">SUM(O21+P21)</f>
        <v>59</v>
      </c>
    </row>
    <row r="22" spans="1:17" ht="22.5" x14ac:dyDescent="0.55000000000000004">
      <c r="A22" s="122"/>
      <c r="B22" s="123">
        <f>แยกชั้นปี!B23</f>
        <v>3</v>
      </c>
      <c r="C22" s="123" t="str">
        <f>แยกชั้นปี!C23</f>
        <v>ครุศาสตรบัณฑิต</v>
      </c>
      <c r="D22" s="123" t="str">
        <f>แยกชั้นปี!D23</f>
        <v>คอมพิวเตอร์ศึกษา</v>
      </c>
      <c r="E22" s="123" t="str">
        <f>แยกชั้นปี!E23</f>
        <v>ปริญญาตรี</v>
      </c>
      <c r="F22" s="124">
        <v>22</v>
      </c>
      <c r="G22" s="124">
        <v>27</v>
      </c>
      <c r="H22" s="384">
        <f t="shared" si="7"/>
        <v>49</v>
      </c>
      <c r="I22" s="124"/>
      <c r="J22" s="124"/>
      <c r="K22" s="384"/>
      <c r="L22" s="124"/>
      <c r="M22" s="124"/>
      <c r="N22" s="384"/>
      <c r="O22" s="387">
        <f t="shared" si="6"/>
        <v>22</v>
      </c>
      <c r="P22" s="387">
        <f t="shared" si="6"/>
        <v>27</v>
      </c>
      <c r="Q22" s="384">
        <f t="shared" si="8"/>
        <v>49</v>
      </c>
    </row>
    <row r="23" spans="1:17" ht="22.5" x14ac:dyDescent="0.55000000000000004">
      <c r="A23" s="122"/>
      <c r="B23" s="123">
        <f>แยกชั้นปี!B24</f>
        <v>4</v>
      </c>
      <c r="C23" s="123" t="str">
        <f>แยกชั้นปี!C24</f>
        <v>ครุศาสตรบัณฑิต</v>
      </c>
      <c r="D23" s="123" t="str">
        <f>แยกชั้นปี!D24</f>
        <v>ภาษาอังกฤษ</v>
      </c>
      <c r="E23" s="123" t="str">
        <f>แยกชั้นปี!E24</f>
        <v>ปริญญาตรี</v>
      </c>
      <c r="F23" s="124">
        <v>13</v>
      </c>
      <c r="G23" s="124">
        <v>48</v>
      </c>
      <c r="H23" s="384">
        <f t="shared" si="7"/>
        <v>61</v>
      </c>
      <c r="I23" s="124"/>
      <c r="J23" s="124"/>
      <c r="K23" s="384"/>
      <c r="L23" s="124"/>
      <c r="M23" s="124"/>
      <c r="N23" s="384"/>
      <c r="O23" s="387">
        <f t="shared" si="6"/>
        <v>13</v>
      </c>
      <c r="P23" s="387">
        <f t="shared" si="6"/>
        <v>48</v>
      </c>
      <c r="Q23" s="384">
        <f t="shared" si="8"/>
        <v>61</v>
      </c>
    </row>
    <row r="24" spans="1:17" ht="22.5" x14ac:dyDescent="0.55000000000000004">
      <c r="A24" s="122"/>
      <c r="B24" s="123">
        <f>แยกชั้นปี!B25</f>
        <v>5</v>
      </c>
      <c r="C24" s="123" t="str">
        <f>แยกชั้นปี!C25</f>
        <v>ครุศาสตรบัณฑิต</v>
      </c>
      <c r="D24" s="123" t="str">
        <f>แยกชั้นปี!D25</f>
        <v>ภาษาไทย</v>
      </c>
      <c r="E24" s="123" t="str">
        <f>แยกชั้นปี!E25</f>
        <v>ปริญญาตรี</v>
      </c>
      <c r="F24" s="124">
        <v>11</v>
      </c>
      <c r="G24" s="124">
        <v>55</v>
      </c>
      <c r="H24" s="384">
        <f t="shared" si="7"/>
        <v>66</v>
      </c>
      <c r="I24" s="124"/>
      <c r="J24" s="124"/>
      <c r="K24" s="384"/>
      <c r="L24" s="124"/>
      <c r="M24" s="124"/>
      <c r="N24" s="384"/>
      <c r="O24" s="387">
        <f t="shared" si="6"/>
        <v>11</v>
      </c>
      <c r="P24" s="387">
        <f t="shared" si="6"/>
        <v>55</v>
      </c>
      <c r="Q24" s="384">
        <f t="shared" si="8"/>
        <v>66</v>
      </c>
    </row>
    <row r="25" spans="1:17" ht="22.5" x14ac:dyDescent="0.55000000000000004">
      <c r="A25" s="122"/>
      <c r="B25" s="123">
        <f>แยกชั้นปี!B26</f>
        <v>6</v>
      </c>
      <c r="C25" s="123" t="str">
        <f>แยกชั้นปี!C26</f>
        <v>ครุศาสตรบัณฑิต</v>
      </c>
      <c r="D25" s="123" t="str">
        <f>แยกชั้นปี!D26</f>
        <v>สังคมศึกษา</v>
      </c>
      <c r="E25" s="123" t="str">
        <f>แยกชั้นปี!E26</f>
        <v>ปริญญาตรี</v>
      </c>
      <c r="F25" s="124">
        <v>20</v>
      </c>
      <c r="G25" s="124">
        <v>36</v>
      </c>
      <c r="H25" s="384">
        <f t="shared" si="7"/>
        <v>56</v>
      </c>
      <c r="I25" s="124"/>
      <c r="J25" s="124"/>
      <c r="K25" s="384"/>
      <c r="L25" s="124"/>
      <c r="M25" s="124"/>
      <c r="N25" s="384"/>
      <c r="O25" s="387">
        <f t="shared" si="6"/>
        <v>20</v>
      </c>
      <c r="P25" s="387">
        <f t="shared" si="6"/>
        <v>36</v>
      </c>
      <c r="Q25" s="384">
        <f t="shared" si="8"/>
        <v>56</v>
      </c>
    </row>
    <row r="26" spans="1:17" ht="22.5" x14ac:dyDescent="0.55000000000000004">
      <c r="A26" s="122"/>
      <c r="B26" s="123">
        <f>แยกชั้นปี!B27</f>
        <v>7</v>
      </c>
      <c r="C26" s="123" t="str">
        <f>แยกชั้นปี!C27</f>
        <v>ครุศาสตรบัณฑิต</v>
      </c>
      <c r="D26" s="123" t="str">
        <f>แยกชั้นปี!D27</f>
        <v>การประถมศึกษา</v>
      </c>
      <c r="E26" s="123" t="str">
        <f>แยกชั้นปี!E27</f>
        <v>ปริญญาตรี</v>
      </c>
      <c r="F26" s="124">
        <v>3</v>
      </c>
      <c r="G26" s="124">
        <v>60</v>
      </c>
      <c r="H26" s="384">
        <f t="shared" si="7"/>
        <v>63</v>
      </c>
      <c r="I26" s="124"/>
      <c r="J26" s="124"/>
      <c r="K26" s="384"/>
      <c r="L26" s="124"/>
      <c r="M26" s="124"/>
      <c r="N26" s="384"/>
      <c r="O26" s="387">
        <f t="shared" si="6"/>
        <v>3</v>
      </c>
      <c r="P26" s="387">
        <f t="shared" si="6"/>
        <v>60</v>
      </c>
      <c r="Q26" s="384">
        <f t="shared" si="8"/>
        <v>63</v>
      </c>
    </row>
    <row r="27" spans="1:17" ht="22.5" x14ac:dyDescent="0.55000000000000004">
      <c r="A27" s="122"/>
      <c r="B27" s="123">
        <f>แยกชั้นปี!B28</f>
        <v>8</v>
      </c>
      <c r="C27" s="123" t="str">
        <f>แยกชั้นปี!C28</f>
        <v>ครุศาสตรบัณฑิต</v>
      </c>
      <c r="D27" s="123" t="str">
        <f>แยกชั้นปี!D28</f>
        <v>วิทยาศาสตร์</v>
      </c>
      <c r="E27" s="123" t="str">
        <f>แยกชั้นปี!E28</f>
        <v>ปริญญาตรี</v>
      </c>
      <c r="F27" s="124">
        <v>8</v>
      </c>
      <c r="G27" s="124">
        <v>46</v>
      </c>
      <c r="H27" s="384">
        <f t="shared" si="7"/>
        <v>54</v>
      </c>
      <c r="I27" s="124"/>
      <c r="J27" s="124"/>
      <c r="K27" s="384"/>
      <c r="L27" s="124"/>
      <c r="M27" s="124"/>
      <c r="N27" s="384"/>
      <c r="O27" s="387">
        <f t="shared" si="6"/>
        <v>8</v>
      </c>
      <c r="P27" s="387">
        <f t="shared" si="6"/>
        <v>46</v>
      </c>
      <c r="Q27" s="384">
        <f t="shared" si="8"/>
        <v>54</v>
      </c>
    </row>
    <row r="28" spans="1:17" ht="22.5" x14ac:dyDescent="0.55000000000000004">
      <c r="A28" s="122"/>
      <c r="B28" s="123">
        <f>แยกชั้นปี!B29</f>
        <v>9</v>
      </c>
      <c r="C28" s="123" t="str">
        <f>แยกชั้นปี!C29</f>
        <v>ครุศาสตรบัณฑิต</v>
      </c>
      <c r="D28" s="123" t="str">
        <f>แยกชั้นปี!D29</f>
        <v>พลศึกษา</v>
      </c>
      <c r="E28" s="123" t="str">
        <f>แยกชั้นปี!E29</f>
        <v>ปริญญาตรี</v>
      </c>
      <c r="F28" s="124">
        <v>28</v>
      </c>
      <c r="G28" s="124">
        <v>23</v>
      </c>
      <c r="H28" s="384">
        <f t="shared" si="7"/>
        <v>51</v>
      </c>
      <c r="I28" s="124"/>
      <c r="J28" s="124"/>
      <c r="K28" s="384"/>
      <c r="L28" s="124"/>
      <c r="M28" s="124"/>
      <c r="N28" s="384"/>
      <c r="O28" s="387">
        <f t="shared" si="6"/>
        <v>28</v>
      </c>
      <c r="P28" s="387">
        <f t="shared" si="6"/>
        <v>23</v>
      </c>
      <c r="Q28" s="384">
        <f t="shared" si="8"/>
        <v>51</v>
      </c>
    </row>
    <row r="29" spans="1:17" ht="22.5" x14ac:dyDescent="0.55000000000000004">
      <c r="A29" s="122"/>
      <c r="B29" s="123">
        <f>แยกชั้นปี!B30</f>
        <v>10</v>
      </c>
      <c r="C29" s="123" t="str">
        <f>แยกชั้นปี!C30</f>
        <v>ครุศาสตรบัณฑิต</v>
      </c>
      <c r="D29" s="123" t="str">
        <f>แยกชั้นปี!D30</f>
        <v>ดนตรีศึกษา</v>
      </c>
      <c r="E29" s="123" t="str">
        <f>แยกชั้นปี!E30</f>
        <v>ปริญญาตรี</v>
      </c>
      <c r="F29" s="124">
        <v>33</v>
      </c>
      <c r="G29" s="124">
        <v>9</v>
      </c>
      <c r="H29" s="384">
        <f t="shared" si="7"/>
        <v>42</v>
      </c>
      <c r="I29" s="124"/>
      <c r="J29" s="124"/>
      <c r="K29" s="384"/>
      <c r="L29" s="124"/>
      <c r="M29" s="124"/>
      <c r="N29" s="384"/>
      <c r="O29" s="387">
        <f t="shared" si="6"/>
        <v>33</v>
      </c>
      <c r="P29" s="387">
        <f t="shared" si="6"/>
        <v>9</v>
      </c>
      <c r="Q29" s="384">
        <f t="shared" si="8"/>
        <v>42</v>
      </c>
    </row>
    <row r="30" spans="1:17" ht="22.5" x14ac:dyDescent="0.55000000000000004">
      <c r="A30" s="122"/>
      <c r="B30" s="123">
        <f>แยกชั้นปี!B31</f>
        <v>11</v>
      </c>
      <c r="C30" s="123" t="str">
        <f>แยกชั้นปี!C31</f>
        <v>ครุศาสตรบัณฑิต</v>
      </c>
      <c r="D30" s="123" t="str">
        <f>แยกชั้นปี!D31</f>
        <v>การสอนภาษาจีน</v>
      </c>
      <c r="E30" s="123" t="str">
        <f>แยกชั้นปี!E31</f>
        <v>ปริญญาตรี</v>
      </c>
      <c r="F30" s="124">
        <v>2</v>
      </c>
      <c r="G30" s="124">
        <v>38</v>
      </c>
      <c r="H30" s="384">
        <f t="shared" si="7"/>
        <v>40</v>
      </c>
      <c r="I30" s="124"/>
      <c r="J30" s="124"/>
      <c r="K30" s="384"/>
      <c r="L30" s="124"/>
      <c r="M30" s="124"/>
      <c r="N30" s="384"/>
      <c r="O30" s="387">
        <f t="shared" si="6"/>
        <v>2</v>
      </c>
      <c r="P30" s="387">
        <f t="shared" si="6"/>
        <v>38</v>
      </c>
      <c r="Q30" s="384">
        <f t="shared" si="8"/>
        <v>40</v>
      </c>
    </row>
    <row r="31" spans="1:17" ht="22.5" x14ac:dyDescent="0.55000000000000004">
      <c r="A31" s="122"/>
      <c r="B31" s="123">
        <f>แยกชั้นปี!B32</f>
        <v>12</v>
      </c>
      <c r="C31" s="123" t="str">
        <f>แยกชั้นปี!C33</f>
        <v>ประกาศนียบัตรบัณฑิต</v>
      </c>
      <c r="D31" s="123" t="str">
        <f>แยกชั้นปี!D33</f>
        <v>วิชาชีพครู</v>
      </c>
      <c r="E31" s="123" t="str">
        <f>แยกชั้นปี!E33</f>
        <v>ประกาศนียบัตร</v>
      </c>
      <c r="F31" s="124"/>
      <c r="G31" s="124"/>
      <c r="H31" s="384"/>
      <c r="I31" s="124"/>
      <c r="J31" s="124"/>
      <c r="K31" s="384"/>
      <c r="L31" s="124">
        <v>48</v>
      </c>
      <c r="M31" s="124">
        <v>121</v>
      </c>
      <c r="N31" s="384">
        <f>SUM(L31:M31)</f>
        <v>169</v>
      </c>
      <c r="O31" s="387">
        <f>F31+I31+L31</f>
        <v>48</v>
      </c>
      <c r="P31" s="387">
        <f>G31+J31+M31</f>
        <v>121</v>
      </c>
      <c r="Q31" s="384">
        <f t="shared" si="8"/>
        <v>169</v>
      </c>
    </row>
    <row r="32" spans="1:17" ht="22.5" x14ac:dyDescent="0.55000000000000004">
      <c r="A32" s="122"/>
      <c r="B32" s="123">
        <f>แยกชั้นปี!B33</f>
        <v>13</v>
      </c>
      <c r="C32" s="123" t="str">
        <f>แยกชั้นปี!C34</f>
        <v>ครุศาสตรมหาบัณฑิต</v>
      </c>
      <c r="D32" s="123" t="str">
        <f>แยกชั้นปี!D34</f>
        <v>การบริหารการศึกษา (โท)</v>
      </c>
      <c r="E32" s="123" t="str">
        <f>แยกชั้นปี!E34</f>
        <v>ปริญญาโท</v>
      </c>
      <c r="F32" s="124"/>
      <c r="G32" s="124"/>
      <c r="H32" s="384"/>
      <c r="I32" s="124"/>
      <c r="J32" s="124"/>
      <c r="K32" s="384"/>
      <c r="L32" s="124">
        <v>8</v>
      </c>
      <c r="M32" s="124">
        <v>21</v>
      </c>
      <c r="N32" s="384">
        <f t="shared" ref="N32:N33" si="9">SUM(L32:M32)</f>
        <v>29</v>
      </c>
      <c r="O32" s="387">
        <f t="shared" ref="O32:P33" si="10">F32+I32+L32</f>
        <v>8</v>
      </c>
      <c r="P32" s="387">
        <f t="shared" si="10"/>
        <v>21</v>
      </c>
      <c r="Q32" s="384">
        <f t="shared" si="8"/>
        <v>29</v>
      </c>
    </row>
    <row r="33" spans="1:17" ht="22.5" x14ac:dyDescent="0.55000000000000004">
      <c r="A33" s="122"/>
      <c r="B33" s="123">
        <f>แยกชั้นปี!B34</f>
        <v>14</v>
      </c>
      <c r="C33" s="123" t="str">
        <f>แยกชั้นปี!C35</f>
        <v>ครุศาสตรมหาบัณฑิต</v>
      </c>
      <c r="D33" s="123" t="str">
        <f>แยกชั้นปี!D35</f>
        <v>การบริหารการศึกษา (เอก)</v>
      </c>
      <c r="E33" s="123" t="str">
        <f>แยกชั้นปี!E35</f>
        <v>ปริญญาเอก</v>
      </c>
      <c r="F33" s="124"/>
      <c r="G33" s="124"/>
      <c r="H33" s="384"/>
      <c r="I33" s="124"/>
      <c r="J33" s="124"/>
      <c r="K33" s="384"/>
      <c r="L33" s="124">
        <v>1</v>
      </c>
      <c r="M33" s="124">
        <v>1</v>
      </c>
      <c r="N33" s="384">
        <f t="shared" si="9"/>
        <v>2</v>
      </c>
      <c r="O33" s="387">
        <f t="shared" si="10"/>
        <v>1</v>
      </c>
      <c r="P33" s="387">
        <f t="shared" si="10"/>
        <v>1</v>
      </c>
      <c r="Q33" s="384">
        <f t="shared" si="8"/>
        <v>2</v>
      </c>
    </row>
    <row r="34" spans="1:17" s="109" customFormat="1" ht="22.5" x14ac:dyDescent="0.55000000000000004">
      <c r="A34" s="477" t="s">
        <v>40</v>
      </c>
      <c r="B34" s="477"/>
      <c r="C34" s="477"/>
      <c r="D34" s="477"/>
      <c r="E34" s="477"/>
      <c r="F34" s="384">
        <f>SUM(F20:F33)</f>
        <v>157</v>
      </c>
      <c r="G34" s="384">
        <f t="shared" ref="G34:Q34" si="11">SUM(G20:G33)</f>
        <v>443</v>
      </c>
      <c r="H34" s="384">
        <f t="shared" si="11"/>
        <v>600</v>
      </c>
      <c r="I34" s="384"/>
      <c r="J34" s="384"/>
      <c r="K34" s="384"/>
      <c r="L34" s="384">
        <f t="shared" si="11"/>
        <v>57</v>
      </c>
      <c r="M34" s="384">
        <f t="shared" si="11"/>
        <v>143</v>
      </c>
      <c r="N34" s="384">
        <f t="shared" si="11"/>
        <v>200</v>
      </c>
      <c r="O34" s="384">
        <f t="shared" si="11"/>
        <v>214</v>
      </c>
      <c r="P34" s="384">
        <f t="shared" si="11"/>
        <v>586</v>
      </c>
      <c r="Q34" s="384">
        <f t="shared" si="11"/>
        <v>800</v>
      </c>
    </row>
    <row r="35" spans="1:17" s="109" customFormat="1" ht="22.5" x14ac:dyDescent="0.55000000000000004">
      <c r="A35" s="394" t="s">
        <v>41</v>
      </c>
      <c r="B35" s="395"/>
      <c r="C35" s="395"/>
      <c r="D35" s="395"/>
      <c r="E35" s="395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  <row r="36" spans="1:17" ht="22.5" x14ac:dyDescent="0.55000000000000004">
      <c r="A36" s="122"/>
      <c r="B36" s="123">
        <f>แยกชั้นปี!B38</f>
        <v>1</v>
      </c>
      <c r="C36" s="123" t="str">
        <f>แยกชั้นปี!C38</f>
        <v>ศิลปศาสตรบัณฑิต</v>
      </c>
      <c r="D36" s="123" t="str">
        <f>แยกชั้นปี!D38</f>
        <v>การพัฒนาชุมชน</v>
      </c>
      <c r="E36" s="123" t="str">
        <f>แยกชั้นปี!E38</f>
        <v>ปริญญาตรี</v>
      </c>
      <c r="F36" s="124">
        <v>8</v>
      </c>
      <c r="G36" s="124">
        <v>18</v>
      </c>
      <c r="H36" s="385">
        <f>SUM(F36:G36)</f>
        <v>26</v>
      </c>
      <c r="I36" s="124"/>
      <c r="J36" s="124">
        <v>2</v>
      </c>
      <c r="K36" s="385">
        <f>SUM(I36:J36)</f>
        <v>2</v>
      </c>
      <c r="L36" s="124"/>
      <c r="M36" s="124"/>
      <c r="N36" s="385"/>
      <c r="O36" s="387">
        <f t="shared" ref="O36:P44" si="12">F36+I36</f>
        <v>8</v>
      </c>
      <c r="P36" s="387">
        <f t="shared" si="12"/>
        <v>20</v>
      </c>
      <c r="Q36" s="385">
        <f t="shared" ref="Q36:Q45" si="13">SUM(O36+P36)</f>
        <v>28</v>
      </c>
    </row>
    <row r="37" spans="1:17" ht="22.5" x14ac:dyDescent="0.55000000000000004">
      <c r="A37" s="122"/>
      <c r="B37" s="123">
        <f>แยกชั้นปี!B39</f>
        <v>2</v>
      </c>
      <c r="C37" s="123" t="str">
        <f>แยกชั้นปี!C39</f>
        <v>ศิลปศาสตรบัณฑิต</v>
      </c>
      <c r="D37" s="123" t="str">
        <f>แยกชั้นปี!D39</f>
        <v>ภาษาจีน</v>
      </c>
      <c r="E37" s="123" t="str">
        <f>แยกชั้นปี!E39</f>
        <v>ปริญญาตรี</v>
      </c>
      <c r="F37" s="124">
        <v>2</v>
      </c>
      <c r="G37" s="124">
        <v>19</v>
      </c>
      <c r="H37" s="385">
        <f t="shared" ref="H37:H44" si="14">SUM(F37:G37)</f>
        <v>21</v>
      </c>
      <c r="I37" s="124"/>
      <c r="J37" s="124"/>
      <c r="K37" s="385"/>
      <c r="L37" s="124"/>
      <c r="M37" s="124"/>
      <c r="N37" s="385"/>
      <c r="O37" s="387">
        <f t="shared" si="12"/>
        <v>2</v>
      </c>
      <c r="P37" s="387">
        <f t="shared" si="12"/>
        <v>19</v>
      </c>
      <c r="Q37" s="385">
        <f t="shared" si="13"/>
        <v>21</v>
      </c>
    </row>
    <row r="38" spans="1:17" ht="22.5" x14ac:dyDescent="0.55000000000000004">
      <c r="A38" s="122"/>
      <c r="B38" s="123">
        <f>แยกชั้นปี!B40</f>
        <v>3</v>
      </c>
      <c r="C38" s="123" t="str">
        <f>แยกชั้นปี!C40</f>
        <v>ศิลปศาสตรบัณฑิต</v>
      </c>
      <c r="D38" s="123" t="str">
        <f>แยกชั้นปี!D40</f>
        <v>ภาษาญี่ปุ่น</v>
      </c>
      <c r="E38" s="123" t="str">
        <f>แยกชั้นปี!E40</f>
        <v>ปริญญาตรี</v>
      </c>
      <c r="F38" s="124">
        <v>3</v>
      </c>
      <c r="G38" s="124">
        <v>9</v>
      </c>
      <c r="H38" s="385">
        <f t="shared" si="14"/>
        <v>12</v>
      </c>
      <c r="I38" s="124"/>
      <c r="J38" s="124"/>
      <c r="K38" s="385"/>
      <c r="L38" s="124"/>
      <c r="M38" s="124"/>
      <c r="N38" s="385"/>
      <c r="O38" s="387">
        <f t="shared" si="12"/>
        <v>3</v>
      </c>
      <c r="P38" s="387">
        <f t="shared" si="12"/>
        <v>9</v>
      </c>
      <c r="Q38" s="385">
        <f t="shared" si="13"/>
        <v>12</v>
      </c>
    </row>
    <row r="39" spans="1:17" ht="22.5" x14ac:dyDescent="0.55000000000000004">
      <c r="A39" s="122"/>
      <c r="B39" s="123">
        <f>แยกชั้นปี!B41</f>
        <v>4</v>
      </c>
      <c r="C39" s="123" t="str">
        <f>แยกชั้นปี!C41</f>
        <v>ศิลปศาสตรบัณฑิต</v>
      </c>
      <c r="D39" s="123" t="str">
        <f>แยกชั้นปี!D41</f>
        <v>ภาษาอังกฤษธุรกิจ</v>
      </c>
      <c r="E39" s="123" t="str">
        <f>แยกชั้นปี!E41</f>
        <v>ปริญญาตรี</v>
      </c>
      <c r="F39" s="124">
        <v>9</v>
      </c>
      <c r="G39" s="124">
        <v>64</v>
      </c>
      <c r="H39" s="385">
        <f t="shared" si="14"/>
        <v>73</v>
      </c>
      <c r="I39" s="124"/>
      <c r="J39" s="124">
        <v>2</v>
      </c>
      <c r="K39" s="385">
        <f t="shared" ref="K39:K42" si="15">SUM(I39:J39)</f>
        <v>2</v>
      </c>
      <c r="L39" s="124"/>
      <c r="M39" s="124"/>
      <c r="N39" s="385"/>
      <c r="O39" s="387">
        <f t="shared" si="12"/>
        <v>9</v>
      </c>
      <c r="P39" s="387">
        <f t="shared" si="12"/>
        <v>66</v>
      </c>
      <c r="Q39" s="385">
        <f t="shared" si="13"/>
        <v>75</v>
      </c>
    </row>
    <row r="40" spans="1:17" ht="22.5" x14ac:dyDescent="0.55000000000000004">
      <c r="A40" s="122"/>
      <c r="B40" s="123">
        <f>แยกชั้นปี!B42</f>
        <v>5</v>
      </c>
      <c r="C40" s="123" t="str">
        <f>แยกชั้นปี!C42</f>
        <v>ศิลปศาสตรบัณฑิต</v>
      </c>
      <c r="D40" s="123" t="s">
        <v>139</v>
      </c>
      <c r="E40" s="123" t="str">
        <f>แยกชั้นปี!E42</f>
        <v>ปริญญาตรี</v>
      </c>
      <c r="F40" s="124"/>
      <c r="G40" s="124">
        <v>7</v>
      </c>
      <c r="H40" s="385">
        <f t="shared" si="14"/>
        <v>7</v>
      </c>
      <c r="I40" s="124"/>
      <c r="J40" s="124"/>
      <c r="K40" s="385"/>
      <c r="L40" s="124"/>
      <c r="M40" s="124"/>
      <c r="N40" s="385"/>
      <c r="O40" s="387"/>
      <c r="P40" s="387">
        <f t="shared" si="12"/>
        <v>7</v>
      </c>
      <c r="Q40" s="385">
        <f t="shared" si="13"/>
        <v>7</v>
      </c>
    </row>
    <row r="41" spans="1:17" ht="22.5" x14ac:dyDescent="0.55000000000000004">
      <c r="A41" s="122"/>
      <c r="B41" s="123">
        <f>แยกชั้นปี!B43</f>
        <v>6</v>
      </c>
      <c r="C41" s="123" t="str">
        <f>แยกชั้นปี!C43</f>
        <v>ศิลปศาสตรบัณฑิต</v>
      </c>
      <c r="D41" s="123" t="str">
        <f>แยกชั้นปี!D43</f>
        <v>ศิลปะและการออกแบบ</v>
      </c>
      <c r="E41" s="123" t="str">
        <f>แยกชั้นปี!E43</f>
        <v>ปริญญาตรี</v>
      </c>
      <c r="F41" s="124">
        <v>8</v>
      </c>
      <c r="G41" s="124">
        <v>1</v>
      </c>
      <c r="H41" s="385">
        <f t="shared" si="14"/>
        <v>9</v>
      </c>
      <c r="I41" s="124"/>
      <c r="J41" s="124"/>
      <c r="K41" s="385"/>
      <c r="L41" s="124"/>
      <c r="M41" s="124"/>
      <c r="N41" s="385"/>
      <c r="O41" s="387">
        <f t="shared" si="12"/>
        <v>8</v>
      </c>
      <c r="P41" s="387">
        <f t="shared" si="12"/>
        <v>1</v>
      </c>
      <c r="Q41" s="385">
        <f t="shared" si="13"/>
        <v>9</v>
      </c>
    </row>
    <row r="42" spans="1:17" ht="22.5" x14ac:dyDescent="0.55000000000000004">
      <c r="A42" s="122"/>
      <c r="B42" s="123">
        <f>แยกชั้นปี!B44</f>
        <v>7</v>
      </c>
      <c r="C42" s="123" t="str">
        <f>แยกชั้นปี!C44</f>
        <v>ศิลปศาสตรบัณฑิต</v>
      </c>
      <c r="D42" s="123" t="str">
        <f>แยกชั้นปี!D44</f>
        <v>ภาษาไทยเพื่อการสื่อสาร</v>
      </c>
      <c r="E42" s="123" t="str">
        <f>แยกชั้นปี!E44</f>
        <v>ปริญญาตรี</v>
      </c>
      <c r="F42" s="124">
        <v>2</v>
      </c>
      <c r="G42" s="124">
        <v>23</v>
      </c>
      <c r="H42" s="385">
        <f t="shared" si="14"/>
        <v>25</v>
      </c>
      <c r="I42" s="124">
        <v>1</v>
      </c>
      <c r="J42" s="124">
        <v>1</v>
      </c>
      <c r="K42" s="385">
        <f t="shared" si="15"/>
        <v>2</v>
      </c>
      <c r="L42" s="124"/>
      <c r="M42" s="124"/>
      <c r="N42" s="385"/>
      <c r="O42" s="387">
        <f t="shared" si="12"/>
        <v>3</v>
      </c>
      <c r="P42" s="387">
        <f t="shared" si="12"/>
        <v>24</v>
      </c>
      <c r="Q42" s="385">
        <f t="shared" si="13"/>
        <v>27</v>
      </c>
    </row>
    <row r="43" spans="1:17" ht="22.5" x14ac:dyDescent="0.55000000000000004">
      <c r="A43" s="122"/>
      <c r="B43" s="123">
        <f>แยกชั้นปี!B45</f>
        <v>8</v>
      </c>
      <c r="C43" s="123" t="str">
        <f>แยกชั้นปี!C45</f>
        <v>ศิลปศาสตรบัณฑิต</v>
      </c>
      <c r="D43" s="123" t="str">
        <f>แยกชั้นปี!D45</f>
        <v>ประวัติศาสตร์</v>
      </c>
      <c r="E43" s="123" t="str">
        <f>แยกชั้นปี!E45</f>
        <v>ปริญญาตรี</v>
      </c>
      <c r="F43" s="124">
        <v>4</v>
      </c>
      <c r="G43" s="124">
        <v>4</v>
      </c>
      <c r="H43" s="385">
        <f t="shared" si="14"/>
        <v>8</v>
      </c>
      <c r="I43" s="124"/>
      <c r="J43" s="124"/>
      <c r="K43" s="385"/>
      <c r="L43" s="124"/>
      <c r="M43" s="124"/>
      <c r="N43" s="385"/>
      <c r="O43" s="387">
        <f t="shared" si="12"/>
        <v>4</v>
      </c>
      <c r="P43" s="387">
        <f t="shared" si="12"/>
        <v>4</v>
      </c>
      <c r="Q43" s="385">
        <f t="shared" si="13"/>
        <v>8</v>
      </c>
    </row>
    <row r="44" spans="1:17" ht="22.5" x14ac:dyDescent="0.55000000000000004">
      <c r="A44" s="122"/>
      <c r="B44" s="123">
        <f>แยกชั้นปี!B46</f>
        <v>9</v>
      </c>
      <c r="C44" s="123" t="str">
        <f>แยกชั้นปี!C46</f>
        <v>นิเทศศาสตรบัณฑิต</v>
      </c>
      <c r="D44" s="123" t="str">
        <f>แยกชั้นปี!D46</f>
        <v>นิเทศศาสตร์</v>
      </c>
      <c r="E44" s="123" t="str">
        <f>แยกชั้นปี!E46</f>
        <v>ปริญญาตรี</v>
      </c>
      <c r="F44" s="124">
        <v>4</v>
      </c>
      <c r="G44" s="124">
        <v>7</v>
      </c>
      <c r="H44" s="385">
        <f t="shared" si="14"/>
        <v>11</v>
      </c>
      <c r="I44" s="124"/>
      <c r="J44" s="124"/>
      <c r="K44" s="385"/>
      <c r="L44" s="124"/>
      <c r="M44" s="124"/>
      <c r="N44" s="385"/>
      <c r="O44" s="387">
        <f t="shared" si="12"/>
        <v>4</v>
      </c>
      <c r="P44" s="387">
        <f t="shared" si="12"/>
        <v>7</v>
      </c>
      <c r="Q44" s="385">
        <f t="shared" si="13"/>
        <v>11</v>
      </c>
    </row>
    <row r="45" spans="1:17" s="109" customFormat="1" ht="22.5" x14ac:dyDescent="0.55000000000000004">
      <c r="A45" s="478" t="s">
        <v>50</v>
      </c>
      <c r="B45" s="478"/>
      <c r="C45" s="478"/>
      <c r="D45" s="478"/>
      <c r="E45" s="478"/>
      <c r="F45" s="385">
        <f t="shared" ref="F45:K45" si="16">SUM(F36:F44)</f>
        <v>40</v>
      </c>
      <c r="G45" s="385">
        <f t="shared" si="16"/>
        <v>152</v>
      </c>
      <c r="H45" s="385">
        <f t="shared" si="16"/>
        <v>192</v>
      </c>
      <c r="I45" s="385">
        <f t="shared" si="16"/>
        <v>1</v>
      </c>
      <c r="J45" s="385">
        <f t="shared" si="16"/>
        <v>5</v>
      </c>
      <c r="K45" s="385">
        <f t="shared" si="16"/>
        <v>6</v>
      </c>
      <c r="L45" s="385"/>
      <c r="M45" s="385"/>
      <c r="N45" s="385"/>
      <c r="O45" s="385">
        <f>SUM(O36:O44)</f>
        <v>41</v>
      </c>
      <c r="P45" s="385">
        <f>SUM(P36:P44)</f>
        <v>157</v>
      </c>
      <c r="Q45" s="385">
        <f t="shared" si="13"/>
        <v>198</v>
      </c>
    </row>
    <row r="46" spans="1:17" s="109" customFormat="1" ht="22.5" x14ac:dyDescent="0.55000000000000004">
      <c r="A46" s="396" t="s">
        <v>51</v>
      </c>
      <c r="B46" s="397"/>
      <c r="C46" s="397"/>
      <c r="D46" s="397"/>
      <c r="E46" s="39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</row>
    <row r="47" spans="1:17" ht="22.5" x14ac:dyDescent="0.55000000000000004">
      <c r="A47" s="122"/>
      <c r="B47" s="123">
        <f>แยกชั้นปี!B49</f>
        <v>1</v>
      </c>
      <c r="C47" s="123" t="str">
        <f>แยกชั้นปี!C49</f>
        <v>ศิลปศาสตรบัณฑิต</v>
      </c>
      <c r="D47" s="123" t="str">
        <f>แยกชั้นปี!D49</f>
        <v>การท่องเที่ยวและการโรงแรม</v>
      </c>
      <c r="E47" s="123" t="str">
        <f>แยกชั้นปี!E49</f>
        <v>ปริญญาตรี</v>
      </c>
      <c r="F47" s="124">
        <v>4</v>
      </c>
      <c r="G47" s="124">
        <v>20</v>
      </c>
      <c r="H47" s="386">
        <f t="shared" ref="H47:H53" si="17">SUM(F47:G47)</f>
        <v>24</v>
      </c>
      <c r="I47" s="124"/>
      <c r="J47" s="124"/>
      <c r="K47" s="386"/>
      <c r="L47" s="124"/>
      <c r="M47" s="124"/>
      <c r="N47" s="386"/>
      <c r="O47" s="387">
        <f t="shared" ref="O47:P53" si="18">F47+I47</f>
        <v>4</v>
      </c>
      <c r="P47" s="387">
        <f t="shared" si="18"/>
        <v>20</v>
      </c>
      <c r="Q47" s="386">
        <f t="shared" ref="Q47:Q53" si="19">SUM(O47+P47)</f>
        <v>24</v>
      </c>
    </row>
    <row r="48" spans="1:17" ht="22.5" x14ac:dyDescent="0.55000000000000004">
      <c r="A48" s="122"/>
      <c r="B48" s="123">
        <f>แยกชั้นปี!B50</f>
        <v>2</v>
      </c>
      <c r="C48" s="123" t="str">
        <f>แยกชั้นปี!C50</f>
        <v>บริหารธุรกิจบัณฑิต</v>
      </c>
      <c r="D48" s="123" t="str">
        <f>แยกชั้นปี!D50</f>
        <v>การจัดการ</v>
      </c>
      <c r="E48" s="123" t="str">
        <f>แยกชั้นปี!E50</f>
        <v>ปริญญาตรี</v>
      </c>
      <c r="F48" s="124">
        <v>3</v>
      </c>
      <c r="G48" s="124">
        <v>15</v>
      </c>
      <c r="H48" s="386">
        <f t="shared" si="17"/>
        <v>18</v>
      </c>
      <c r="I48" s="124">
        <v>4</v>
      </c>
      <c r="J48" s="124">
        <v>5</v>
      </c>
      <c r="K48" s="386">
        <f t="shared" ref="K48:K54" si="20">SUM(I48:J48)</f>
        <v>9</v>
      </c>
      <c r="L48" s="124"/>
      <c r="M48" s="124"/>
      <c r="N48" s="386"/>
      <c r="O48" s="387">
        <f t="shared" si="18"/>
        <v>7</v>
      </c>
      <c r="P48" s="387">
        <f t="shared" si="18"/>
        <v>20</v>
      </c>
      <c r="Q48" s="386">
        <f t="shared" si="19"/>
        <v>27</v>
      </c>
    </row>
    <row r="49" spans="1:17" ht="22.5" x14ac:dyDescent="0.55000000000000004">
      <c r="A49" s="122"/>
      <c r="B49" s="123">
        <f>แยกชั้นปี!B51</f>
        <v>3</v>
      </c>
      <c r="C49" s="123" t="str">
        <f>แยกชั้นปี!C51</f>
        <v>บริหารธุรกิจบัณฑิต</v>
      </c>
      <c r="D49" s="123" t="str">
        <f>แยกชั้นปี!D51</f>
        <v>การตลาด</v>
      </c>
      <c r="E49" s="123" t="str">
        <f>แยกชั้นปี!E51</f>
        <v>ปริญญาตรี</v>
      </c>
      <c r="F49" s="124">
        <v>3</v>
      </c>
      <c r="G49" s="124">
        <v>10</v>
      </c>
      <c r="H49" s="386">
        <f t="shared" si="17"/>
        <v>13</v>
      </c>
      <c r="I49" s="124"/>
      <c r="J49" s="124"/>
      <c r="K49" s="386"/>
      <c r="L49" s="124"/>
      <c r="M49" s="124"/>
      <c r="N49" s="386"/>
      <c r="O49" s="387">
        <f t="shared" si="18"/>
        <v>3</v>
      </c>
      <c r="P49" s="387">
        <f t="shared" si="18"/>
        <v>10</v>
      </c>
      <c r="Q49" s="386">
        <f t="shared" si="19"/>
        <v>13</v>
      </c>
    </row>
    <row r="50" spans="1:17" ht="22.5" x14ac:dyDescent="0.55000000000000004">
      <c r="A50" s="122"/>
      <c r="B50" s="123">
        <f>แยกชั้นปี!B52</f>
        <v>4</v>
      </c>
      <c r="C50" s="123" t="str">
        <f>แยกชั้นปี!C52</f>
        <v>บริหารธุรกิจบัณฑิต</v>
      </c>
      <c r="D50" s="123" t="str">
        <f>แยกชั้นปี!D52</f>
        <v>คอมพิวเตอร์ธุรกิจดิจิทัล</v>
      </c>
      <c r="E50" s="123" t="str">
        <f>แยกชั้นปี!E52</f>
        <v>ปริญญาตรี</v>
      </c>
      <c r="F50" s="124">
        <v>7</v>
      </c>
      <c r="G50" s="124">
        <v>9</v>
      </c>
      <c r="H50" s="386">
        <f t="shared" si="17"/>
        <v>16</v>
      </c>
      <c r="I50" s="124">
        <v>3</v>
      </c>
      <c r="J50" s="124">
        <v>2</v>
      </c>
      <c r="K50" s="386">
        <f t="shared" si="20"/>
        <v>5</v>
      </c>
      <c r="L50" s="124"/>
      <c r="M50" s="124"/>
      <c r="N50" s="386"/>
      <c r="O50" s="387">
        <f t="shared" si="18"/>
        <v>10</v>
      </c>
      <c r="P50" s="387">
        <f t="shared" si="18"/>
        <v>11</v>
      </c>
      <c r="Q50" s="386">
        <f t="shared" si="19"/>
        <v>21</v>
      </c>
    </row>
    <row r="51" spans="1:17" ht="22.5" x14ac:dyDescent="0.55000000000000004">
      <c r="A51" s="122"/>
      <c r="B51" s="123">
        <f>แยกชั้นปี!B53</f>
        <v>5</v>
      </c>
      <c r="C51" s="123" t="str">
        <f>แยกชั้นปี!C53</f>
        <v>บริหารธุรกิจบัณฑิต</v>
      </c>
      <c r="D51" s="123" t="str">
        <f>แยกชั้นปี!D53</f>
        <v>บริหารธุรกิจระหว่างประเทศ</v>
      </c>
      <c r="E51" s="123" t="str">
        <f>แยกชั้นปี!E53</f>
        <v>ปริญญาตรี</v>
      </c>
      <c r="F51" s="124">
        <v>1</v>
      </c>
      <c r="G51" s="124">
        <v>9</v>
      </c>
      <c r="H51" s="386">
        <f t="shared" si="17"/>
        <v>10</v>
      </c>
      <c r="I51" s="124"/>
      <c r="J51" s="124"/>
      <c r="K51" s="386"/>
      <c r="L51" s="124"/>
      <c r="M51" s="124"/>
      <c r="N51" s="386"/>
      <c r="O51" s="387">
        <f t="shared" si="18"/>
        <v>1</v>
      </c>
      <c r="P51" s="387">
        <f t="shared" si="18"/>
        <v>9</v>
      </c>
      <c r="Q51" s="386">
        <f t="shared" si="19"/>
        <v>10</v>
      </c>
    </row>
    <row r="52" spans="1:17" ht="22.5" x14ac:dyDescent="0.55000000000000004">
      <c r="A52" s="122"/>
      <c r="B52" s="123">
        <f>แยกชั้นปี!B54</f>
        <v>6</v>
      </c>
      <c r="C52" s="123" t="str">
        <f>แยกชั้นปี!C54</f>
        <v>บริหารธุรกิจบัณฑิต</v>
      </c>
      <c r="D52" s="123" t="str">
        <f>แยกชั้นปี!D54</f>
        <v>เศรษฐศาสตร์การเงินการคลัง</v>
      </c>
      <c r="E52" s="123" t="str">
        <f>แยกชั้นปี!E54</f>
        <v>ปริญญาตรี</v>
      </c>
      <c r="F52" s="124"/>
      <c r="G52" s="124">
        <v>3</v>
      </c>
      <c r="H52" s="386">
        <f t="shared" si="17"/>
        <v>3</v>
      </c>
      <c r="I52" s="124"/>
      <c r="J52" s="124"/>
      <c r="K52" s="386"/>
      <c r="L52" s="124"/>
      <c r="M52" s="124"/>
      <c r="N52" s="386"/>
      <c r="O52" s="387">
        <f t="shared" si="18"/>
        <v>0</v>
      </c>
      <c r="P52" s="387">
        <f t="shared" si="18"/>
        <v>3</v>
      </c>
      <c r="Q52" s="386">
        <f t="shared" si="19"/>
        <v>3</v>
      </c>
    </row>
    <row r="53" spans="1:17" ht="22.5" x14ac:dyDescent="0.55000000000000004">
      <c r="A53" s="122"/>
      <c r="B53" s="123">
        <f>แยกชั้นปี!B55</f>
        <v>7</v>
      </c>
      <c r="C53" s="123" t="str">
        <f>แยกชั้นปี!C55</f>
        <v>บัญชีบัณฑิต</v>
      </c>
      <c r="D53" s="123" t="str">
        <f>แยกชั้นปี!D55</f>
        <v>การบัญชี</v>
      </c>
      <c r="E53" s="123" t="str">
        <f>แยกชั้นปี!E55</f>
        <v>ปริญญาตรี</v>
      </c>
      <c r="F53" s="124">
        <v>4</v>
      </c>
      <c r="G53" s="124">
        <v>58</v>
      </c>
      <c r="H53" s="386">
        <f t="shared" si="17"/>
        <v>62</v>
      </c>
      <c r="I53" s="124"/>
      <c r="J53" s="124">
        <v>9</v>
      </c>
      <c r="K53" s="386">
        <f t="shared" si="20"/>
        <v>9</v>
      </c>
      <c r="L53" s="124"/>
      <c r="M53" s="124"/>
      <c r="N53" s="386"/>
      <c r="O53" s="387">
        <f t="shared" si="18"/>
        <v>4</v>
      </c>
      <c r="P53" s="387">
        <f t="shared" si="18"/>
        <v>67</v>
      </c>
      <c r="Q53" s="386">
        <f t="shared" si="19"/>
        <v>71</v>
      </c>
    </row>
    <row r="54" spans="1:17" ht="22.5" x14ac:dyDescent="0.55000000000000004">
      <c r="A54" s="122"/>
      <c r="B54" s="123">
        <v>8</v>
      </c>
      <c r="C54" s="123" t="str">
        <f>แยกชั้นปี!C56</f>
        <v>บริหารธุรกิจบัณฑิต</v>
      </c>
      <c r="D54" s="123" t="str">
        <f>แยกชั้นปี!D56</f>
        <v>การจัดการธุรกิจการค้าสมัยใหม่</v>
      </c>
      <c r="E54" s="123" t="str">
        <f>แยกชั้นปี!E56</f>
        <v>ปริญญาตรี</v>
      </c>
      <c r="F54" s="124">
        <v>1</v>
      </c>
      <c r="G54" s="124">
        <v>7</v>
      </c>
      <c r="H54" s="386">
        <f t="shared" ref="H54" si="21">SUM(F54:G54)</f>
        <v>8</v>
      </c>
      <c r="I54" s="124"/>
      <c r="J54" s="124"/>
      <c r="K54" s="386">
        <f t="shared" si="20"/>
        <v>0</v>
      </c>
      <c r="L54" s="124"/>
      <c r="M54" s="124"/>
      <c r="N54" s="386"/>
      <c r="O54" s="387">
        <f t="shared" ref="O54" si="22">F54+I54</f>
        <v>1</v>
      </c>
      <c r="P54" s="387">
        <f t="shared" ref="P54" si="23">G54+J54</f>
        <v>7</v>
      </c>
      <c r="Q54" s="386">
        <f t="shared" ref="Q54" si="24">SUM(O54+P54)</f>
        <v>8</v>
      </c>
    </row>
    <row r="55" spans="1:17" s="109" customFormat="1" ht="22.5" x14ac:dyDescent="0.55000000000000004">
      <c r="A55" s="473" t="s">
        <v>60</v>
      </c>
      <c r="B55" s="473"/>
      <c r="C55" s="473"/>
      <c r="D55" s="473"/>
      <c r="E55" s="473"/>
      <c r="F55" s="386">
        <f>SUM(F47:F54)</f>
        <v>23</v>
      </c>
      <c r="G55" s="386">
        <f t="shared" ref="G55:Q55" si="25">SUM(G47:G54)</f>
        <v>131</v>
      </c>
      <c r="H55" s="386">
        <f t="shared" si="25"/>
        <v>154</v>
      </c>
      <c r="I55" s="386">
        <f t="shared" si="25"/>
        <v>7</v>
      </c>
      <c r="J55" s="386">
        <f t="shared" si="25"/>
        <v>16</v>
      </c>
      <c r="K55" s="386">
        <f t="shared" si="25"/>
        <v>23</v>
      </c>
      <c r="L55" s="386"/>
      <c r="M55" s="386"/>
      <c r="N55" s="386"/>
      <c r="O55" s="386">
        <f t="shared" si="25"/>
        <v>30</v>
      </c>
      <c r="P55" s="386">
        <f t="shared" si="25"/>
        <v>147</v>
      </c>
      <c r="Q55" s="386">
        <f t="shared" si="25"/>
        <v>177</v>
      </c>
    </row>
    <row r="56" spans="1:17" s="109" customFormat="1" ht="22.5" x14ac:dyDescent="0.55000000000000004">
      <c r="A56" s="398" t="s">
        <v>61</v>
      </c>
      <c r="B56" s="399"/>
      <c r="C56" s="399"/>
      <c r="D56" s="399"/>
      <c r="E56" s="399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1:17" ht="22.5" x14ac:dyDescent="0.55000000000000004">
      <c r="A57" s="122"/>
      <c r="B57" s="123">
        <v>1</v>
      </c>
      <c r="C57" s="48" t="s">
        <v>62</v>
      </c>
      <c r="D57" s="48" t="s">
        <v>63</v>
      </c>
      <c r="E57" s="48" t="s">
        <v>14</v>
      </c>
      <c r="F57" s="124">
        <v>13</v>
      </c>
      <c r="G57" s="124">
        <v>23</v>
      </c>
      <c r="H57" s="382">
        <f>SUM(F57:G57)</f>
        <v>36</v>
      </c>
      <c r="I57" s="124">
        <v>5</v>
      </c>
      <c r="J57" s="124">
        <v>4</v>
      </c>
      <c r="K57" s="382">
        <f t="shared" ref="K57:K59" si="26">SUM(I57:J57)</f>
        <v>9</v>
      </c>
      <c r="L57" s="124"/>
      <c r="M57" s="124"/>
      <c r="N57" s="382"/>
      <c r="O57" s="387">
        <f t="shared" ref="O57:P59" si="27">F57+I57</f>
        <v>18</v>
      </c>
      <c r="P57" s="387">
        <f t="shared" si="27"/>
        <v>27</v>
      </c>
      <c r="Q57" s="382">
        <f t="shared" ref="Q57:Q60" si="28">SUM(O57+P57)</f>
        <v>45</v>
      </c>
    </row>
    <row r="58" spans="1:17" ht="22.5" x14ac:dyDescent="0.55000000000000004">
      <c r="A58" s="122"/>
      <c r="B58" s="123">
        <v>2</v>
      </c>
      <c r="C58" s="48" t="s">
        <v>64</v>
      </c>
      <c r="D58" s="48" t="s">
        <v>65</v>
      </c>
      <c r="E58" s="48" t="s">
        <v>14</v>
      </c>
      <c r="F58" s="124">
        <v>16</v>
      </c>
      <c r="G58" s="124">
        <v>17</v>
      </c>
      <c r="H58" s="382">
        <f t="shared" ref="H58:H59" si="29">SUM(F58:G58)</f>
        <v>33</v>
      </c>
      <c r="I58" s="124">
        <v>2</v>
      </c>
      <c r="J58" s="124"/>
      <c r="K58" s="382">
        <f t="shared" si="26"/>
        <v>2</v>
      </c>
      <c r="L58" s="124"/>
      <c r="M58" s="124"/>
      <c r="N58" s="382"/>
      <c r="O58" s="387">
        <f t="shared" si="27"/>
        <v>18</v>
      </c>
      <c r="P58" s="387">
        <f t="shared" si="27"/>
        <v>17</v>
      </c>
      <c r="Q58" s="382">
        <f t="shared" si="28"/>
        <v>35</v>
      </c>
    </row>
    <row r="59" spans="1:17" ht="22.5" x14ac:dyDescent="0.55000000000000004">
      <c r="A59" s="122"/>
      <c r="B59" s="123">
        <v>3</v>
      </c>
      <c r="C59" s="48" t="s">
        <v>66</v>
      </c>
      <c r="D59" s="48" t="s">
        <v>67</v>
      </c>
      <c r="E59" s="48" t="s">
        <v>14</v>
      </c>
      <c r="F59" s="124">
        <v>19</v>
      </c>
      <c r="G59" s="124">
        <v>40</v>
      </c>
      <c r="H59" s="382">
        <f t="shared" si="29"/>
        <v>59</v>
      </c>
      <c r="I59" s="124">
        <v>9</v>
      </c>
      <c r="J59" s="124">
        <v>7</v>
      </c>
      <c r="K59" s="382">
        <f t="shared" si="26"/>
        <v>16</v>
      </c>
      <c r="L59" s="124"/>
      <c r="M59" s="124"/>
      <c r="N59" s="382"/>
      <c r="O59" s="387">
        <f t="shared" si="27"/>
        <v>28</v>
      </c>
      <c r="P59" s="387">
        <f t="shared" si="27"/>
        <v>47</v>
      </c>
      <c r="Q59" s="382">
        <f t="shared" si="28"/>
        <v>75</v>
      </c>
    </row>
    <row r="60" spans="1:17" s="109" customFormat="1" ht="22.5" x14ac:dyDescent="0.55000000000000004">
      <c r="A60" s="470" t="s">
        <v>68</v>
      </c>
      <c r="B60" s="470"/>
      <c r="C60" s="470"/>
      <c r="D60" s="470"/>
      <c r="E60" s="470"/>
      <c r="F60" s="382">
        <f t="shared" ref="F60:K60" si="30">SUM(F57:F59)</f>
        <v>48</v>
      </c>
      <c r="G60" s="382">
        <f t="shared" si="30"/>
        <v>80</v>
      </c>
      <c r="H60" s="382">
        <f t="shared" si="30"/>
        <v>128</v>
      </c>
      <c r="I60" s="382">
        <f t="shared" si="30"/>
        <v>16</v>
      </c>
      <c r="J60" s="382">
        <f t="shared" si="30"/>
        <v>11</v>
      </c>
      <c r="K60" s="382">
        <f t="shared" si="30"/>
        <v>27</v>
      </c>
      <c r="L60" s="382"/>
      <c r="M60" s="382"/>
      <c r="N60" s="382"/>
      <c r="O60" s="382">
        <f>SUM(O57:O59)</f>
        <v>64</v>
      </c>
      <c r="P60" s="382">
        <f>SUM(P57:P59)</f>
        <v>91</v>
      </c>
      <c r="Q60" s="382">
        <f t="shared" si="28"/>
        <v>155</v>
      </c>
    </row>
    <row r="61" spans="1:17" s="109" customFormat="1" ht="22.5" x14ac:dyDescent="0.55000000000000004">
      <c r="A61" s="470" t="s">
        <v>122</v>
      </c>
      <c r="B61" s="470"/>
      <c r="C61" s="470"/>
      <c r="D61" s="470"/>
      <c r="E61" s="470"/>
      <c r="F61" s="382">
        <f t="shared" ref="F61:Q61" si="31">SUM(F18+F34+F45+F55+F60)</f>
        <v>353</v>
      </c>
      <c r="G61" s="382">
        <f t="shared" si="31"/>
        <v>914</v>
      </c>
      <c r="H61" s="382">
        <f t="shared" si="31"/>
        <v>1267</v>
      </c>
      <c r="I61" s="382">
        <f t="shared" si="31"/>
        <v>25</v>
      </c>
      <c r="J61" s="382">
        <f t="shared" si="31"/>
        <v>33</v>
      </c>
      <c r="K61" s="382">
        <f t="shared" si="31"/>
        <v>58</v>
      </c>
      <c r="L61" s="382">
        <f t="shared" si="31"/>
        <v>57</v>
      </c>
      <c r="M61" s="382">
        <f t="shared" si="31"/>
        <v>143</v>
      </c>
      <c r="N61" s="382">
        <f t="shared" si="31"/>
        <v>200</v>
      </c>
      <c r="O61" s="382">
        <f t="shared" si="31"/>
        <v>435</v>
      </c>
      <c r="P61" s="382">
        <f t="shared" si="31"/>
        <v>1090</v>
      </c>
      <c r="Q61" s="382">
        <f t="shared" si="31"/>
        <v>1525</v>
      </c>
    </row>
  </sheetData>
  <mergeCells count="12">
    <mergeCell ref="A61:E61"/>
    <mergeCell ref="A1:Q1"/>
    <mergeCell ref="F2:Q2"/>
    <mergeCell ref="F3:H3"/>
    <mergeCell ref="I3:K3"/>
    <mergeCell ref="L3:N3"/>
    <mergeCell ref="O3:Q3"/>
    <mergeCell ref="A18:E18"/>
    <mergeCell ref="A34:E34"/>
    <mergeCell ref="A45:E45"/>
    <mergeCell ref="A55:E55"/>
    <mergeCell ref="A60:E60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19" max="16383" man="1"/>
    <brk id="35" max="16383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topLeftCell="A49" zoomScaleNormal="100" zoomScaleSheetLayoutView="85" workbookViewId="0">
      <selection activeCell="Q67" sqref="Q67"/>
    </sheetView>
  </sheetViews>
  <sheetFormatPr defaultRowHeight="22.5" x14ac:dyDescent="0.55000000000000004"/>
  <cols>
    <col min="1" max="1" width="1.42578125" style="1" customWidth="1"/>
    <col min="2" max="2" width="4.7109375" style="1" customWidth="1"/>
    <col min="3" max="3" width="25.5703125" style="1" bestFit="1" customWidth="1"/>
    <col min="4" max="4" width="41.42578125" style="1" customWidth="1"/>
    <col min="5" max="5" width="16.7109375" style="1" customWidth="1"/>
    <col min="6" max="8" width="9.28515625" style="10" customWidth="1"/>
    <col min="9" max="9" width="9.28515625" style="80" customWidth="1"/>
    <col min="10" max="12" width="9.28515625" style="10" customWidth="1"/>
    <col min="13" max="13" width="9.28515625" style="80" customWidth="1"/>
    <col min="14" max="14" width="9.140625" style="9" customWidth="1"/>
    <col min="15" max="16384" width="9.140625" style="9"/>
  </cols>
  <sheetData>
    <row r="1" spans="1:17" ht="24.75" x14ac:dyDescent="0.6">
      <c r="A1" s="480" t="s">
        <v>154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7" s="81" customFormat="1" x14ac:dyDescent="0.55000000000000004">
      <c r="A2" s="95"/>
      <c r="B2" s="96"/>
      <c r="C2" s="78"/>
      <c r="D2" s="78"/>
      <c r="E2" s="78"/>
      <c r="F2" s="479" t="s">
        <v>83</v>
      </c>
      <c r="G2" s="479"/>
      <c r="H2" s="479"/>
      <c r="I2" s="479"/>
      <c r="J2" s="479" t="s">
        <v>73</v>
      </c>
      <c r="K2" s="479"/>
      <c r="L2" s="479"/>
      <c r="M2" s="479"/>
      <c r="N2" s="479" t="s">
        <v>155</v>
      </c>
      <c r="O2" s="479"/>
      <c r="P2" s="479"/>
      <c r="Q2" s="479"/>
    </row>
    <row r="3" spans="1:17" s="81" customFormat="1" x14ac:dyDescent="0.55000000000000004">
      <c r="A3" s="97"/>
      <c r="B3" s="98" t="s">
        <v>2</v>
      </c>
      <c r="C3" s="99" t="s">
        <v>3</v>
      </c>
      <c r="D3" s="99" t="s">
        <v>4</v>
      </c>
      <c r="E3" s="99" t="s">
        <v>5</v>
      </c>
      <c r="F3" s="100" t="s">
        <v>84</v>
      </c>
      <c r="G3" s="101" t="s">
        <v>84</v>
      </c>
      <c r="H3" s="102" t="s">
        <v>84</v>
      </c>
      <c r="I3" s="78" t="s">
        <v>10</v>
      </c>
      <c r="J3" s="100" t="s">
        <v>84</v>
      </c>
      <c r="K3" s="101" t="s">
        <v>84</v>
      </c>
      <c r="L3" s="102" t="s">
        <v>84</v>
      </c>
      <c r="M3" s="78" t="s">
        <v>10</v>
      </c>
      <c r="N3" s="100" t="s">
        <v>84</v>
      </c>
      <c r="O3" s="191" t="s">
        <v>84</v>
      </c>
      <c r="P3" s="102" t="s">
        <v>84</v>
      </c>
      <c r="Q3" s="78" t="s">
        <v>10</v>
      </c>
    </row>
    <row r="4" spans="1:17" s="81" customFormat="1" x14ac:dyDescent="0.55000000000000004">
      <c r="A4" s="103"/>
      <c r="B4" s="104"/>
      <c r="C4" s="79"/>
      <c r="D4" s="79"/>
      <c r="E4" s="79" t="s">
        <v>7</v>
      </c>
      <c r="F4" s="105" t="s">
        <v>85</v>
      </c>
      <c r="G4" s="106" t="s">
        <v>86</v>
      </c>
      <c r="H4" s="107" t="s">
        <v>87</v>
      </c>
      <c r="I4" s="79" t="s">
        <v>112</v>
      </c>
      <c r="J4" s="105" t="s">
        <v>85</v>
      </c>
      <c r="K4" s="106" t="s">
        <v>86</v>
      </c>
      <c r="L4" s="107" t="s">
        <v>87</v>
      </c>
      <c r="M4" s="79" t="s">
        <v>112</v>
      </c>
      <c r="N4" s="105" t="s">
        <v>85</v>
      </c>
      <c r="O4" s="106" t="s">
        <v>86</v>
      </c>
      <c r="P4" s="107" t="s">
        <v>87</v>
      </c>
      <c r="Q4" s="192" t="s">
        <v>112</v>
      </c>
    </row>
    <row r="5" spans="1:17" s="81" customFormat="1" x14ac:dyDescent="0.55000000000000004">
      <c r="A5" s="128" t="s">
        <v>11</v>
      </c>
      <c r="B5" s="129"/>
      <c r="C5" s="130"/>
      <c r="D5" s="130"/>
      <c r="E5" s="130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x14ac:dyDescent="0.55000000000000004">
      <c r="A6" s="13"/>
      <c r="B6" s="111">
        <f>แยกชั้นปี!B6</f>
        <v>1</v>
      </c>
      <c r="C6" s="111" t="str">
        <f>แยกชั้นปี!C6</f>
        <v>วิทยาศาสตรบัณฑิต</v>
      </c>
      <c r="D6" s="111" t="str">
        <f>แยกชั้นปี!D6</f>
        <v>วิทยาการคอมพิวเตอร์</v>
      </c>
      <c r="E6" s="111" t="str">
        <f>แยกชั้นปี!E6</f>
        <v>ปริญญาตรี</v>
      </c>
      <c r="F6" s="127">
        <f>แยกชั้นปี!W6</f>
        <v>119</v>
      </c>
      <c r="G6" s="82"/>
      <c r="H6" s="12"/>
      <c r="I6" s="126">
        <f t="shared" ref="I6:I18" si="0">SUM(F6:H6)</f>
        <v>119</v>
      </c>
      <c r="J6" s="127">
        <f>แยกชั้นปี!H6</f>
        <v>34</v>
      </c>
      <c r="K6" s="82"/>
      <c r="L6" s="12"/>
      <c r="M6" s="126">
        <f>SUM(J6:L6)</f>
        <v>34</v>
      </c>
      <c r="N6" s="184">
        <f>จบปี66!H6</f>
        <v>7</v>
      </c>
      <c r="O6" s="82"/>
      <c r="P6" s="12"/>
      <c r="Q6" s="183">
        <f>SUM(N6:P6)</f>
        <v>7</v>
      </c>
    </row>
    <row r="7" spans="1:17" x14ac:dyDescent="0.55000000000000004">
      <c r="A7" s="13"/>
      <c r="B7" s="111">
        <f>แยกชั้นปี!B7</f>
        <v>2</v>
      </c>
      <c r="C7" s="111" t="str">
        <f>แยกชั้นปี!C7</f>
        <v>วิทยาศาสตรบัณฑิต</v>
      </c>
      <c r="D7" s="111" t="str">
        <f>แยกชั้นปี!D7</f>
        <v>เทคโนโลยีคอมพิวเตอร์และดิจิทัล</v>
      </c>
      <c r="E7" s="111" t="str">
        <f>แยกชั้นปี!E7</f>
        <v>ปริญญาตรี</v>
      </c>
      <c r="F7" s="127">
        <f>แยกชั้นปี!W7</f>
        <v>97</v>
      </c>
      <c r="G7" s="82">
        <f>แยกชั้นปี!AO7</f>
        <v>19</v>
      </c>
      <c r="H7" s="12"/>
      <c r="I7" s="126">
        <f t="shared" si="0"/>
        <v>116</v>
      </c>
      <c r="J7" s="194">
        <f>แยกชั้นปี!H7</f>
        <v>13</v>
      </c>
      <c r="K7" s="82"/>
      <c r="L7" s="12"/>
      <c r="M7" s="126">
        <f t="shared" ref="M7:M18" si="1">SUM(J7:L7)</f>
        <v>13</v>
      </c>
      <c r="N7" s="194">
        <f>จบปี66!H7</f>
        <v>7</v>
      </c>
      <c r="O7" s="82"/>
      <c r="P7" s="12"/>
      <c r="Q7" s="401">
        <f t="shared" ref="Q7:Q17" si="2">SUM(N7:P7)</f>
        <v>7</v>
      </c>
    </row>
    <row r="8" spans="1:17" x14ac:dyDescent="0.55000000000000004">
      <c r="A8" s="13"/>
      <c r="B8" s="111">
        <f>แยกชั้นปี!B8</f>
        <v>3</v>
      </c>
      <c r="C8" s="111" t="str">
        <f>แยกชั้นปี!C8</f>
        <v>วิศวกรรมศาสตรบัณฑิต</v>
      </c>
      <c r="D8" s="111" t="str">
        <f>แยกชั้นปี!D8</f>
        <v>วิศวกรรมซอฟต์แวร์</v>
      </c>
      <c r="E8" s="111" t="str">
        <f>แยกชั้นปี!E8</f>
        <v>ปริญญาตรี</v>
      </c>
      <c r="F8" s="127">
        <f>แยกชั้นปี!W8</f>
        <v>63</v>
      </c>
      <c r="G8" s="82"/>
      <c r="H8" s="12"/>
      <c r="I8" s="126">
        <f t="shared" si="0"/>
        <v>63</v>
      </c>
      <c r="J8" s="194">
        <f>แยกชั้นปี!H8</f>
        <v>5</v>
      </c>
      <c r="K8" s="82"/>
      <c r="L8" s="12"/>
      <c r="M8" s="126">
        <f t="shared" si="1"/>
        <v>5</v>
      </c>
      <c r="N8" s="194">
        <f>จบปี66!H8</f>
        <v>7</v>
      </c>
      <c r="O8" s="82"/>
      <c r="P8" s="12"/>
      <c r="Q8" s="401">
        <f t="shared" si="2"/>
        <v>7</v>
      </c>
    </row>
    <row r="9" spans="1:17" x14ac:dyDescent="0.55000000000000004">
      <c r="A9" s="13"/>
      <c r="B9" s="111">
        <f>แยกชั้นปี!B9</f>
        <v>4</v>
      </c>
      <c r="C9" s="111" t="str">
        <f>แยกชั้นปี!C9</f>
        <v>วิทยาศาสตรบัณฑิต</v>
      </c>
      <c r="D9" s="111" t="str">
        <f>แยกชั้นปี!D9</f>
        <v>สาธารณสุขชุมชน</v>
      </c>
      <c r="E9" s="111" t="str">
        <f>แยกชั้นปี!E9</f>
        <v>ปริญญาตรี</v>
      </c>
      <c r="F9" s="127">
        <f>แยกชั้นปี!W9</f>
        <v>237</v>
      </c>
      <c r="G9" s="82"/>
      <c r="H9" s="12"/>
      <c r="I9" s="126">
        <f t="shared" si="0"/>
        <v>237</v>
      </c>
      <c r="J9" s="194">
        <f>แยกชั้นปี!H9</f>
        <v>36</v>
      </c>
      <c r="K9" s="82"/>
      <c r="L9" s="12"/>
      <c r="M9" s="126">
        <f t="shared" si="1"/>
        <v>36</v>
      </c>
      <c r="N9" s="194">
        <f>จบปี66!H9</f>
        <v>55</v>
      </c>
      <c r="O9" s="82"/>
      <c r="P9" s="12"/>
      <c r="Q9" s="401">
        <f t="shared" si="2"/>
        <v>55</v>
      </c>
    </row>
    <row r="10" spans="1:17" x14ac:dyDescent="0.55000000000000004">
      <c r="A10" s="13"/>
      <c r="B10" s="111">
        <f>แยกชั้นปี!B10</f>
        <v>5</v>
      </c>
      <c r="C10" s="111" t="str">
        <f>แยกชั้นปี!C10</f>
        <v>วิทยาศาสตรบัณฑิต</v>
      </c>
      <c r="D10" s="111" t="str">
        <f>แยกชั้นปี!D10</f>
        <v>วิทยาศาสตร์การกีฬา</v>
      </c>
      <c r="E10" s="111" t="str">
        <f>แยกชั้นปี!E10</f>
        <v>ปริญญาตรี</v>
      </c>
      <c r="F10" s="127">
        <f>แยกชั้นปี!W10</f>
        <v>441</v>
      </c>
      <c r="G10" s="82"/>
      <c r="H10" s="12"/>
      <c r="I10" s="126">
        <f t="shared" si="0"/>
        <v>441</v>
      </c>
      <c r="J10" s="194">
        <f>แยกชั้นปี!H10</f>
        <v>66</v>
      </c>
      <c r="K10" s="82"/>
      <c r="L10" s="12"/>
      <c r="M10" s="126">
        <f t="shared" si="1"/>
        <v>66</v>
      </c>
      <c r="N10" s="194">
        <f>จบปี66!H10</f>
        <v>52</v>
      </c>
      <c r="O10" s="82"/>
      <c r="P10" s="12"/>
      <c r="Q10" s="401">
        <f t="shared" si="2"/>
        <v>52</v>
      </c>
    </row>
    <row r="11" spans="1:17" x14ac:dyDescent="0.55000000000000004">
      <c r="A11" s="13"/>
      <c r="B11" s="111">
        <f>แยกชั้นปี!B11</f>
        <v>6</v>
      </c>
      <c r="C11" s="111" t="str">
        <f>แยกชั้นปี!C11</f>
        <v>วิทยาศาสตรบัณฑิต</v>
      </c>
      <c r="D11" s="111" t="str">
        <f>แยกชั้นปี!D11</f>
        <v>วิทยาศาสตร์สิ่งแวดล้อม</v>
      </c>
      <c r="E11" s="111" t="str">
        <f>แยกชั้นปี!E11</f>
        <v>ปริญญาตรี</v>
      </c>
      <c r="F11" s="127">
        <f>แยกชั้นปี!W11</f>
        <v>21</v>
      </c>
      <c r="G11" s="82"/>
      <c r="H11" s="12"/>
      <c r="I11" s="126">
        <f t="shared" si="0"/>
        <v>21</v>
      </c>
      <c r="J11" s="194">
        <f>แยกชั้นปี!H11</f>
        <v>0</v>
      </c>
      <c r="K11" s="82"/>
      <c r="L11" s="12"/>
      <c r="M11" s="126">
        <f t="shared" si="1"/>
        <v>0</v>
      </c>
      <c r="N11" s="194">
        <f>จบปี66!H11</f>
        <v>3</v>
      </c>
      <c r="O11" s="82"/>
      <c r="P11" s="12"/>
      <c r="Q11" s="401">
        <f t="shared" si="2"/>
        <v>3</v>
      </c>
    </row>
    <row r="12" spans="1:17" x14ac:dyDescent="0.55000000000000004">
      <c r="A12" s="13"/>
      <c r="B12" s="111">
        <f>แยกชั้นปี!B12</f>
        <v>7</v>
      </c>
      <c r="C12" s="111" t="str">
        <f>แยกชั้นปี!C12</f>
        <v>วิศวกรรมศาสตรบัณฑิต</v>
      </c>
      <c r="D12" s="111" t="str">
        <f>แยกชั้นปี!D12</f>
        <v>วิศวกรรมโลจิสติกส์</v>
      </c>
      <c r="E12" s="111" t="str">
        <f>แยกชั้นปี!E12</f>
        <v>ปริญญาตรี</v>
      </c>
      <c r="F12" s="127">
        <f>แยกชั้นปี!W12</f>
        <v>95</v>
      </c>
      <c r="G12" s="82"/>
      <c r="H12" s="12"/>
      <c r="I12" s="126">
        <f t="shared" si="0"/>
        <v>95</v>
      </c>
      <c r="J12" s="194">
        <f>แยกชั้นปี!H12</f>
        <v>11</v>
      </c>
      <c r="K12" s="82"/>
      <c r="L12" s="12"/>
      <c r="M12" s="126">
        <f t="shared" si="1"/>
        <v>11</v>
      </c>
      <c r="N12" s="194">
        <f>จบปี66!H12</f>
        <v>32</v>
      </c>
      <c r="O12" s="82"/>
      <c r="P12" s="12"/>
      <c r="Q12" s="401">
        <f t="shared" si="2"/>
        <v>32</v>
      </c>
    </row>
    <row r="13" spans="1:17" x14ac:dyDescent="0.55000000000000004">
      <c r="A13" s="13"/>
      <c r="B13" s="111">
        <f>แยกชั้นปี!B13</f>
        <v>8</v>
      </c>
      <c r="C13" s="111" t="str">
        <f>แยกชั้นปี!C13</f>
        <v>วิทยาศาสตรบัณฑิต</v>
      </c>
      <c r="D13" s="111" t="str">
        <f>แยกชั้นปี!D13</f>
        <v>วิทยาศาสตร์และเทคโนโลยีการอาหาร</v>
      </c>
      <c r="E13" s="111" t="str">
        <f>แยกชั้นปี!E13</f>
        <v>ปริญญาตรี</v>
      </c>
      <c r="F13" s="127">
        <f>แยกชั้นปี!W13</f>
        <v>33</v>
      </c>
      <c r="G13" s="82"/>
      <c r="H13" s="12"/>
      <c r="I13" s="126">
        <f t="shared" si="0"/>
        <v>33</v>
      </c>
      <c r="J13" s="194">
        <f>แยกชั้นปี!H13</f>
        <v>11</v>
      </c>
      <c r="K13" s="82"/>
      <c r="L13" s="12"/>
      <c r="M13" s="126">
        <f t="shared" si="1"/>
        <v>11</v>
      </c>
      <c r="N13" s="194">
        <f>จบปี66!H13</f>
        <v>7</v>
      </c>
      <c r="O13" s="82"/>
      <c r="P13" s="12"/>
      <c r="Q13" s="401">
        <f t="shared" si="2"/>
        <v>7</v>
      </c>
    </row>
    <row r="14" spans="1:17" x14ac:dyDescent="0.55000000000000004">
      <c r="A14" s="13"/>
      <c r="B14" s="111">
        <f>แยกชั้นปี!B14</f>
        <v>9</v>
      </c>
      <c r="C14" s="111" t="str">
        <f>แยกชั้นปี!C14</f>
        <v>วิทยาศาสตรบัณฑิต</v>
      </c>
      <c r="D14" s="111" t="str">
        <f>แยกชั้นปี!D14</f>
        <v>เทคโนโลยีการเกษตร</v>
      </c>
      <c r="E14" s="111" t="str">
        <f>แยกชั้นปี!E14</f>
        <v>ปริญญาตรี</v>
      </c>
      <c r="F14" s="127">
        <f>แยกชั้นปี!W14</f>
        <v>72</v>
      </c>
      <c r="G14" s="82"/>
      <c r="H14" s="12"/>
      <c r="I14" s="126">
        <f t="shared" si="0"/>
        <v>72</v>
      </c>
      <c r="J14" s="194">
        <f>แยกชั้นปี!H14</f>
        <v>18</v>
      </c>
      <c r="K14" s="82"/>
      <c r="L14" s="12"/>
      <c r="M14" s="126">
        <f t="shared" si="1"/>
        <v>18</v>
      </c>
      <c r="N14" s="194">
        <f>จบปี66!H14</f>
        <v>6</v>
      </c>
      <c r="O14" s="82"/>
      <c r="P14" s="12"/>
      <c r="Q14" s="401">
        <f t="shared" si="2"/>
        <v>6</v>
      </c>
    </row>
    <row r="15" spans="1:17" x14ac:dyDescent="0.55000000000000004">
      <c r="A15" s="13"/>
      <c r="B15" s="111">
        <f>แยกชั้นปี!B15</f>
        <v>10</v>
      </c>
      <c r="C15" s="111" t="str">
        <f>แยกชั้นปี!C15</f>
        <v>วิศวกรรมศาสตรบัณฑิต</v>
      </c>
      <c r="D15" s="111" t="str">
        <f>แยกชั้นปี!D15</f>
        <v>เทคโนโลยีการจัดการอุตสาหกรรม</v>
      </c>
      <c r="E15" s="111" t="str">
        <f>แยกชั้นปี!E15</f>
        <v>ปริญญาตรี</v>
      </c>
      <c r="F15" s="127">
        <f>แยกชั้นปี!W15</f>
        <v>46</v>
      </c>
      <c r="G15" s="82"/>
      <c r="H15" s="12"/>
      <c r="I15" s="126">
        <f t="shared" si="0"/>
        <v>46</v>
      </c>
      <c r="J15" s="194">
        <f>แยกชั้นปี!H15</f>
        <v>9</v>
      </c>
      <c r="K15" s="82"/>
      <c r="L15" s="12"/>
      <c r="M15" s="126">
        <f t="shared" si="1"/>
        <v>9</v>
      </c>
      <c r="N15" s="194">
        <f>จบปี66!H15</f>
        <v>5</v>
      </c>
      <c r="O15" s="82"/>
      <c r="P15" s="12"/>
      <c r="Q15" s="401">
        <f t="shared" si="2"/>
        <v>5</v>
      </c>
    </row>
    <row r="16" spans="1:17" x14ac:dyDescent="0.55000000000000004">
      <c r="A16" s="13"/>
      <c r="B16" s="111">
        <f>แยกชั้นปี!B16</f>
        <v>11</v>
      </c>
      <c r="C16" s="111" t="str">
        <f>แยกชั้นปี!C16</f>
        <v>เทคโนโลยีบัณฑิต</v>
      </c>
      <c r="D16" s="111" t="str">
        <f>แยกชั้นปี!D16</f>
        <v>ออกแบบผลิตภัณฑ์อุตสาหกรรม</v>
      </c>
      <c r="E16" s="111" t="str">
        <f>แยกชั้นปี!E16</f>
        <v>ปริญญาตรี</v>
      </c>
      <c r="F16" s="127">
        <f>แยกชั้นปี!W16</f>
        <v>29</v>
      </c>
      <c r="G16" s="82"/>
      <c r="H16" s="12"/>
      <c r="I16" s="126">
        <f t="shared" si="0"/>
        <v>29</v>
      </c>
      <c r="J16" s="194">
        <f>แยกชั้นปี!H16</f>
        <v>3</v>
      </c>
      <c r="K16" s="82"/>
      <c r="L16" s="12"/>
      <c r="M16" s="126">
        <f t="shared" si="1"/>
        <v>3</v>
      </c>
      <c r="N16" s="194">
        <f>จบปี66!H16</f>
        <v>1</v>
      </c>
      <c r="O16" s="82"/>
      <c r="P16" s="12"/>
      <c r="Q16" s="401">
        <f t="shared" si="2"/>
        <v>1</v>
      </c>
    </row>
    <row r="17" spans="1:17" x14ac:dyDescent="0.55000000000000004">
      <c r="A17" s="13"/>
      <c r="B17" s="111">
        <f>แยกชั้นปี!B17</f>
        <v>12</v>
      </c>
      <c r="C17" s="111" t="str">
        <f>แยกชั้นปี!C17</f>
        <v>เทคโนโลยีบัณฑิต</v>
      </c>
      <c r="D17" s="111" t="str">
        <f>แยกชั้นปี!D17</f>
        <v>เทคโนโลยีโยธาและสถาปัตยกรรม</v>
      </c>
      <c r="E17" s="111" t="str">
        <f>แยกชั้นปี!E17</f>
        <v>ปริญญาตรี</v>
      </c>
      <c r="F17" s="127">
        <f>แยกชั้นปี!W17</f>
        <v>116</v>
      </c>
      <c r="G17" s="82">
        <f>แยกชั้นปี!AO17</f>
        <v>49</v>
      </c>
      <c r="H17" s="12"/>
      <c r="I17" s="126">
        <f t="shared" si="0"/>
        <v>165</v>
      </c>
      <c r="J17" s="194">
        <f>แยกชั้นปี!H17</f>
        <v>23</v>
      </c>
      <c r="K17" s="82">
        <f>แยกชั้นปี!Z17</f>
        <v>13</v>
      </c>
      <c r="L17" s="12"/>
      <c r="M17" s="126">
        <f t="shared" si="1"/>
        <v>36</v>
      </c>
      <c r="N17" s="194">
        <f>จบปี66!H17</f>
        <v>11</v>
      </c>
      <c r="O17" s="82">
        <f>จบปี66!K17</f>
        <v>2</v>
      </c>
      <c r="P17" s="12"/>
      <c r="Q17" s="401">
        <f t="shared" si="2"/>
        <v>13</v>
      </c>
    </row>
    <row r="18" spans="1:17" x14ac:dyDescent="0.55000000000000004">
      <c r="A18" s="13"/>
      <c r="B18" s="111">
        <f>แยกชั้นปี!B18</f>
        <v>13</v>
      </c>
      <c r="C18" s="111" t="str">
        <f>แยกชั้นปี!C18</f>
        <v>วิทยาศาสตรบัณฑิต</v>
      </c>
      <c r="D18" s="111" t="str">
        <f>แยกชั้นปี!D18</f>
        <v>อาชีวอนามัยและความปลอดภัย</v>
      </c>
      <c r="E18" s="111" t="str">
        <f>แยกชั้นปี!E18</f>
        <v>ปริญญาตรี</v>
      </c>
      <c r="F18" s="127">
        <f>แยกชั้นปี!W18</f>
        <v>158</v>
      </c>
      <c r="G18" s="82"/>
      <c r="H18" s="12"/>
      <c r="I18" s="126">
        <f t="shared" si="0"/>
        <v>158</v>
      </c>
      <c r="J18" s="194">
        <f>แยกชั้นปี!H18</f>
        <v>39</v>
      </c>
      <c r="K18" s="82"/>
      <c r="L18" s="12"/>
      <c r="M18" s="126">
        <f t="shared" si="1"/>
        <v>39</v>
      </c>
      <c r="N18" s="194"/>
      <c r="O18" s="82"/>
      <c r="P18" s="12"/>
      <c r="Q18" s="401"/>
    </row>
    <row r="19" spans="1:17" s="81" customFormat="1" x14ac:dyDescent="0.55000000000000004">
      <c r="A19" s="483" t="s">
        <v>21</v>
      </c>
      <c r="B19" s="483"/>
      <c r="C19" s="483"/>
      <c r="D19" s="483"/>
      <c r="E19" s="483"/>
      <c r="F19" s="132">
        <f>SUM(F6:F18)</f>
        <v>1527</v>
      </c>
      <c r="G19" s="132">
        <f t="shared" ref="G19:M19" si="3">SUM(G6:G18)</f>
        <v>68</v>
      </c>
      <c r="H19" s="132"/>
      <c r="I19" s="132">
        <f t="shared" si="3"/>
        <v>1595</v>
      </c>
      <c r="J19" s="132">
        <f t="shared" si="3"/>
        <v>268</v>
      </c>
      <c r="K19" s="132">
        <f t="shared" si="3"/>
        <v>13</v>
      </c>
      <c r="L19" s="132"/>
      <c r="M19" s="132">
        <f t="shared" si="3"/>
        <v>281</v>
      </c>
      <c r="N19" s="186">
        <f t="shared" ref="N19:Q19" si="4">SUM(N6:N18)</f>
        <v>193</v>
      </c>
      <c r="O19" s="402">
        <f t="shared" si="4"/>
        <v>2</v>
      </c>
      <c r="P19" s="402"/>
      <c r="Q19" s="402">
        <f t="shared" si="4"/>
        <v>195</v>
      </c>
    </row>
    <row r="20" spans="1:17" s="81" customFormat="1" x14ac:dyDescent="0.55000000000000004">
      <c r="A20" s="133" t="s">
        <v>22</v>
      </c>
      <c r="B20" s="133"/>
      <c r="C20" s="134"/>
      <c r="D20" s="135"/>
      <c r="E20" s="135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</row>
    <row r="21" spans="1:17" x14ac:dyDescent="0.55000000000000004">
      <c r="A21" s="13"/>
      <c r="B21" s="111">
        <f>แยกชั้นปี!B21</f>
        <v>1</v>
      </c>
      <c r="C21" s="111" t="str">
        <f>แยกชั้นปี!C21</f>
        <v>ครุศาสตรบัณฑิต</v>
      </c>
      <c r="D21" s="111" t="str">
        <f>แยกชั้นปี!D21</f>
        <v>การศึกษาปฐมวัย</v>
      </c>
      <c r="E21" s="111" t="str">
        <f>แยกชั้นปี!E21</f>
        <v>ปริญญาตรี</v>
      </c>
      <c r="F21" s="127">
        <f>แยกชั้นปี!W21</f>
        <v>318</v>
      </c>
      <c r="G21" s="82"/>
      <c r="H21" s="12"/>
      <c r="I21" s="126">
        <f t="shared" ref="I21:I35" si="5">SUM(F21:H21)</f>
        <v>318</v>
      </c>
      <c r="J21" s="127">
        <f>แยกชั้นปี!H21</f>
        <v>59</v>
      </c>
      <c r="K21" s="82"/>
      <c r="L21" s="12"/>
      <c r="M21" s="126">
        <f t="shared" ref="M21:M35" si="6">SUM(J21:L21)</f>
        <v>59</v>
      </c>
      <c r="N21" s="184">
        <f>จบปี66!H20</f>
        <v>59</v>
      </c>
      <c r="O21" s="82"/>
      <c r="P21" s="12"/>
      <c r="Q21" s="183">
        <f t="shared" ref="Q21:Q35" si="7">SUM(N21:P21)</f>
        <v>59</v>
      </c>
    </row>
    <row r="22" spans="1:17" x14ac:dyDescent="0.55000000000000004">
      <c r="A22" s="13"/>
      <c r="B22" s="111">
        <f>แยกชั้นปี!B22</f>
        <v>2</v>
      </c>
      <c r="C22" s="111" t="str">
        <f>แยกชั้นปี!C22</f>
        <v>ครุศาสตรบัณฑิต</v>
      </c>
      <c r="D22" s="111" t="str">
        <f>แยกชั้นปี!D22</f>
        <v>คณิตศาสตร์</v>
      </c>
      <c r="E22" s="111" t="str">
        <f>แยกชั้นปี!E22</f>
        <v>ปริญญาตรี</v>
      </c>
      <c r="F22" s="127">
        <f>แยกชั้นปี!W22</f>
        <v>298</v>
      </c>
      <c r="G22" s="82"/>
      <c r="H22" s="12"/>
      <c r="I22" s="126">
        <f t="shared" si="5"/>
        <v>298</v>
      </c>
      <c r="J22" s="194">
        <f>แยกชั้นปี!H22</f>
        <v>58</v>
      </c>
      <c r="K22" s="82"/>
      <c r="L22" s="12"/>
      <c r="M22" s="126">
        <f t="shared" si="6"/>
        <v>58</v>
      </c>
      <c r="N22" s="194">
        <f>จบปี66!H21</f>
        <v>59</v>
      </c>
      <c r="O22" s="82"/>
      <c r="P22" s="12"/>
      <c r="Q22" s="401">
        <f t="shared" si="7"/>
        <v>59</v>
      </c>
    </row>
    <row r="23" spans="1:17" x14ac:dyDescent="0.55000000000000004">
      <c r="A23" s="13"/>
      <c r="B23" s="111">
        <f>แยกชั้นปี!B23</f>
        <v>3</v>
      </c>
      <c r="C23" s="111" t="str">
        <f>แยกชั้นปี!C23</f>
        <v>ครุศาสตรบัณฑิต</v>
      </c>
      <c r="D23" s="111" t="str">
        <f>แยกชั้นปี!D23</f>
        <v>คอมพิวเตอร์ศึกษา</v>
      </c>
      <c r="E23" s="111" t="str">
        <f>แยกชั้นปี!E23</f>
        <v>ปริญญาตรี</v>
      </c>
      <c r="F23" s="127">
        <f>แยกชั้นปี!W23</f>
        <v>288</v>
      </c>
      <c r="G23" s="82"/>
      <c r="H23" s="12"/>
      <c r="I23" s="126">
        <f t="shared" si="5"/>
        <v>288</v>
      </c>
      <c r="J23" s="194">
        <f>แยกชั้นปี!H23</f>
        <v>60</v>
      </c>
      <c r="K23" s="82"/>
      <c r="L23" s="12"/>
      <c r="M23" s="126">
        <f t="shared" si="6"/>
        <v>60</v>
      </c>
      <c r="N23" s="194">
        <f>จบปี66!H22</f>
        <v>49</v>
      </c>
      <c r="O23" s="82"/>
      <c r="P23" s="12"/>
      <c r="Q23" s="401">
        <f t="shared" si="7"/>
        <v>49</v>
      </c>
    </row>
    <row r="24" spans="1:17" x14ac:dyDescent="0.55000000000000004">
      <c r="A24" s="13"/>
      <c r="B24" s="111">
        <f>แยกชั้นปี!B24</f>
        <v>4</v>
      </c>
      <c r="C24" s="111" t="str">
        <f>แยกชั้นปี!C24</f>
        <v>ครุศาสตรบัณฑิต</v>
      </c>
      <c r="D24" s="111" t="str">
        <f>แยกชั้นปี!D24</f>
        <v>ภาษาอังกฤษ</v>
      </c>
      <c r="E24" s="111" t="str">
        <f>แยกชั้นปี!E24</f>
        <v>ปริญญาตรี</v>
      </c>
      <c r="F24" s="127">
        <f>แยกชั้นปี!W24</f>
        <v>308</v>
      </c>
      <c r="G24" s="82"/>
      <c r="H24" s="12"/>
      <c r="I24" s="126">
        <f t="shared" si="5"/>
        <v>308</v>
      </c>
      <c r="J24" s="194">
        <f>แยกชั้นปี!H24</f>
        <v>60</v>
      </c>
      <c r="K24" s="82"/>
      <c r="L24" s="12"/>
      <c r="M24" s="126">
        <f t="shared" si="6"/>
        <v>60</v>
      </c>
      <c r="N24" s="194">
        <f>จบปี66!H23</f>
        <v>61</v>
      </c>
      <c r="O24" s="82"/>
      <c r="P24" s="12"/>
      <c r="Q24" s="401">
        <f t="shared" si="7"/>
        <v>61</v>
      </c>
    </row>
    <row r="25" spans="1:17" x14ac:dyDescent="0.55000000000000004">
      <c r="A25" s="13"/>
      <c r="B25" s="111">
        <f>แยกชั้นปี!B25</f>
        <v>5</v>
      </c>
      <c r="C25" s="111" t="str">
        <f>แยกชั้นปี!C25</f>
        <v>ครุศาสตรบัณฑิต</v>
      </c>
      <c r="D25" s="111" t="str">
        <f>แยกชั้นปี!D25</f>
        <v>ภาษาไทย</v>
      </c>
      <c r="E25" s="111" t="str">
        <f>แยกชั้นปี!E25</f>
        <v>ปริญญาตรี</v>
      </c>
      <c r="F25" s="127">
        <f>แยกชั้นปี!W25</f>
        <v>308</v>
      </c>
      <c r="G25" s="82"/>
      <c r="H25" s="12"/>
      <c r="I25" s="126">
        <f t="shared" si="5"/>
        <v>308</v>
      </c>
      <c r="J25" s="194">
        <f>แยกชั้นปี!H25</f>
        <v>60</v>
      </c>
      <c r="K25" s="82"/>
      <c r="L25" s="12"/>
      <c r="M25" s="126">
        <f t="shared" si="6"/>
        <v>60</v>
      </c>
      <c r="N25" s="194">
        <f>จบปี66!H24</f>
        <v>66</v>
      </c>
      <c r="O25" s="82"/>
      <c r="P25" s="12"/>
      <c r="Q25" s="401">
        <f t="shared" si="7"/>
        <v>66</v>
      </c>
    </row>
    <row r="26" spans="1:17" x14ac:dyDescent="0.55000000000000004">
      <c r="A26" s="13"/>
      <c r="B26" s="111">
        <f>แยกชั้นปี!B26</f>
        <v>6</v>
      </c>
      <c r="C26" s="111" t="str">
        <f>แยกชั้นปี!C26</f>
        <v>ครุศาสตรบัณฑิต</v>
      </c>
      <c r="D26" s="111" t="str">
        <f>แยกชั้นปี!D26</f>
        <v>สังคมศึกษา</v>
      </c>
      <c r="E26" s="111" t="str">
        <f>แยกชั้นปี!E26</f>
        <v>ปริญญาตรี</v>
      </c>
      <c r="F26" s="127">
        <f>แยกชั้นปี!W26</f>
        <v>303</v>
      </c>
      <c r="G26" s="82"/>
      <c r="H26" s="12"/>
      <c r="I26" s="126">
        <f t="shared" si="5"/>
        <v>303</v>
      </c>
      <c r="J26" s="194">
        <f>แยกชั้นปี!H26</f>
        <v>58</v>
      </c>
      <c r="K26" s="82"/>
      <c r="L26" s="12"/>
      <c r="M26" s="126">
        <f t="shared" si="6"/>
        <v>58</v>
      </c>
      <c r="N26" s="194">
        <f>จบปี66!H25</f>
        <v>56</v>
      </c>
      <c r="O26" s="82"/>
      <c r="P26" s="12"/>
      <c r="Q26" s="401">
        <f t="shared" si="7"/>
        <v>56</v>
      </c>
    </row>
    <row r="27" spans="1:17" x14ac:dyDescent="0.55000000000000004">
      <c r="A27" s="13"/>
      <c r="B27" s="111">
        <f>แยกชั้นปี!B27</f>
        <v>7</v>
      </c>
      <c r="C27" s="111" t="str">
        <f>แยกชั้นปี!C27</f>
        <v>ครุศาสตรบัณฑิต</v>
      </c>
      <c r="D27" s="111" t="str">
        <f>แยกชั้นปี!D27</f>
        <v>การประถมศึกษา</v>
      </c>
      <c r="E27" s="111" t="str">
        <f>แยกชั้นปี!E27</f>
        <v>ปริญญาตรี</v>
      </c>
      <c r="F27" s="127">
        <f>แยกชั้นปี!W27</f>
        <v>313</v>
      </c>
      <c r="G27" s="82"/>
      <c r="H27" s="12"/>
      <c r="I27" s="126">
        <f t="shared" si="5"/>
        <v>313</v>
      </c>
      <c r="J27" s="194">
        <f>แยกชั้นปี!H27</f>
        <v>60</v>
      </c>
      <c r="K27" s="82"/>
      <c r="L27" s="12"/>
      <c r="M27" s="126">
        <f t="shared" si="6"/>
        <v>60</v>
      </c>
      <c r="N27" s="194">
        <f>จบปี66!H26</f>
        <v>63</v>
      </c>
      <c r="O27" s="82"/>
      <c r="P27" s="12"/>
      <c r="Q27" s="401">
        <f t="shared" si="7"/>
        <v>63</v>
      </c>
    </row>
    <row r="28" spans="1:17" x14ac:dyDescent="0.55000000000000004">
      <c r="A28" s="13"/>
      <c r="B28" s="111">
        <f>แยกชั้นปี!B28</f>
        <v>8</v>
      </c>
      <c r="C28" s="111" t="str">
        <f>แยกชั้นปี!C28</f>
        <v>ครุศาสตรบัณฑิต</v>
      </c>
      <c r="D28" s="111" t="str">
        <f>แยกชั้นปี!D28</f>
        <v>วิทยาศาสตร์</v>
      </c>
      <c r="E28" s="111" t="str">
        <f>แยกชั้นปี!E28</f>
        <v>ปริญญาตรี</v>
      </c>
      <c r="F28" s="127">
        <f>แยกชั้นปี!W28</f>
        <v>297</v>
      </c>
      <c r="G28" s="82"/>
      <c r="H28" s="12"/>
      <c r="I28" s="126">
        <f t="shared" si="5"/>
        <v>297</v>
      </c>
      <c r="J28" s="194">
        <f>แยกชั้นปี!H28</f>
        <v>60</v>
      </c>
      <c r="K28" s="82"/>
      <c r="L28" s="12"/>
      <c r="M28" s="126">
        <f t="shared" si="6"/>
        <v>60</v>
      </c>
      <c r="N28" s="194">
        <f>จบปี66!H27</f>
        <v>54</v>
      </c>
      <c r="O28" s="82"/>
      <c r="P28" s="12"/>
      <c r="Q28" s="401">
        <f t="shared" si="7"/>
        <v>54</v>
      </c>
    </row>
    <row r="29" spans="1:17" x14ac:dyDescent="0.55000000000000004">
      <c r="A29" s="13"/>
      <c r="B29" s="111">
        <f>แยกชั้นปี!B29</f>
        <v>9</v>
      </c>
      <c r="C29" s="111" t="str">
        <f>แยกชั้นปี!C29</f>
        <v>ครุศาสตรบัณฑิต</v>
      </c>
      <c r="D29" s="111" t="str">
        <f>แยกชั้นปี!D29</f>
        <v>พลศึกษา</v>
      </c>
      <c r="E29" s="111" t="str">
        <f>แยกชั้นปี!E29</f>
        <v>ปริญญาตรี</v>
      </c>
      <c r="F29" s="127">
        <f>แยกชั้นปี!W29</f>
        <v>342</v>
      </c>
      <c r="G29" s="82"/>
      <c r="H29" s="12"/>
      <c r="I29" s="126">
        <f t="shared" si="5"/>
        <v>342</v>
      </c>
      <c r="J29" s="194">
        <f>แยกชั้นปี!H29</f>
        <v>58</v>
      </c>
      <c r="K29" s="82"/>
      <c r="L29" s="12"/>
      <c r="M29" s="126">
        <f t="shared" si="6"/>
        <v>58</v>
      </c>
      <c r="N29" s="194">
        <f>จบปี66!H28</f>
        <v>51</v>
      </c>
      <c r="O29" s="82"/>
      <c r="P29" s="12"/>
      <c r="Q29" s="401">
        <f t="shared" si="7"/>
        <v>51</v>
      </c>
    </row>
    <row r="30" spans="1:17" x14ac:dyDescent="0.55000000000000004">
      <c r="A30" s="13"/>
      <c r="B30" s="111">
        <f>แยกชั้นปี!B30</f>
        <v>10</v>
      </c>
      <c r="C30" s="111" t="str">
        <f>แยกชั้นปี!C30</f>
        <v>ครุศาสตรบัณฑิต</v>
      </c>
      <c r="D30" s="111" t="str">
        <f>แยกชั้นปี!D30</f>
        <v>ดนตรีศึกษา</v>
      </c>
      <c r="E30" s="111" t="str">
        <f>แยกชั้นปี!E30</f>
        <v>ปริญญาตรี</v>
      </c>
      <c r="F30" s="127">
        <f>แยกชั้นปี!W30</f>
        <v>235</v>
      </c>
      <c r="G30" s="82"/>
      <c r="H30" s="12"/>
      <c r="I30" s="126">
        <f t="shared" si="5"/>
        <v>235</v>
      </c>
      <c r="J30" s="194">
        <f>แยกชั้นปี!H30</f>
        <v>47</v>
      </c>
      <c r="K30" s="82"/>
      <c r="L30" s="12"/>
      <c r="M30" s="126">
        <f t="shared" si="6"/>
        <v>47</v>
      </c>
      <c r="N30" s="194">
        <f>จบปี66!H29</f>
        <v>42</v>
      </c>
      <c r="O30" s="82"/>
      <c r="P30" s="12"/>
      <c r="Q30" s="401">
        <f t="shared" si="7"/>
        <v>42</v>
      </c>
    </row>
    <row r="31" spans="1:17" x14ac:dyDescent="0.55000000000000004">
      <c r="A31" s="13"/>
      <c r="B31" s="111">
        <f>แยกชั้นปี!B31</f>
        <v>11</v>
      </c>
      <c r="C31" s="111" t="str">
        <f>แยกชั้นปี!C31</f>
        <v>ครุศาสตรบัณฑิต</v>
      </c>
      <c r="D31" s="111" t="str">
        <f>แยกชั้นปี!D31</f>
        <v>การสอนภาษาจีน</v>
      </c>
      <c r="E31" s="111" t="str">
        <f>แยกชั้นปี!E31</f>
        <v>ปริญญาตรี</v>
      </c>
      <c r="F31" s="127">
        <f>แยกชั้นปี!W31</f>
        <v>203</v>
      </c>
      <c r="G31" s="82"/>
      <c r="H31" s="12"/>
      <c r="I31" s="126">
        <f t="shared" si="5"/>
        <v>203</v>
      </c>
      <c r="J31" s="194">
        <f>แยกชั้นปี!H31</f>
        <v>29</v>
      </c>
      <c r="K31" s="82"/>
      <c r="L31" s="12"/>
      <c r="M31" s="126">
        <f t="shared" si="6"/>
        <v>29</v>
      </c>
      <c r="N31" s="194">
        <f>จบปี66!H30</f>
        <v>40</v>
      </c>
      <c r="O31" s="82"/>
      <c r="P31" s="12"/>
      <c r="Q31" s="401">
        <f t="shared" si="7"/>
        <v>40</v>
      </c>
    </row>
    <row r="32" spans="1:17" x14ac:dyDescent="0.55000000000000004">
      <c r="A32" s="13"/>
      <c r="B32" s="111">
        <f>แยกชั้นปี!B32</f>
        <v>12</v>
      </c>
      <c r="C32" s="111" t="str">
        <f>แยกชั้นปี!C32</f>
        <v>ครุศาสตรบัณฑิต</v>
      </c>
      <c r="D32" s="111" t="str">
        <f>แยกชั้นปี!D32</f>
        <v>นาฏศิลป์</v>
      </c>
      <c r="E32" s="138" t="str">
        <f>แยกชั้นปี!E32</f>
        <v>ปริญญาตรี</v>
      </c>
      <c r="F32" s="194">
        <f>แยกชั้นปี!W32</f>
        <v>81</v>
      </c>
      <c r="G32" s="82"/>
      <c r="H32" s="12"/>
      <c r="I32" s="126">
        <f t="shared" si="5"/>
        <v>81</v>
      </c>
      <c r="J32" s="194">
        <f>แยกชั้นปี!H32</f>
        <v>33</v>
      </c>
      <c r="K32" s="82"/>
      <c r="L32" s="12"/>
      <c r="M32" s="126">
        <f t="shared" si="6"/>
        <v>33</v>
      </c>
      <c r="N32" s="194">
        <f>จบปี66!H31</f>
        <v>0</v>
      </c>
      <c r="O32" s="82"/>
      <c r="P32" s="12"/>
      <c r="Q32" s="401">
        <f t="shared" si="7"/>
        <v>0</v>
      </c>
    </row>
    <row r="33" spans="1:17" x14ac:dyDescent="0.55000000000000004">
      <c r="A33" s="13"/>
      <c r="B33" s="111">
        <f>แยกชั้นปี!B33</f>
        <v>13</v>
      </c>
      <c r="C33" s="111" t="str">
        <f>แยกชั้นปี!C33</f>
        <v>ประกาศนียบัตรบัณฑิต</v>
      </c>
      <c r="D33" s="111" t="str">
        <f>แยกชั้นปี!D33</f>
        <v>วิชาชีพครู</v>
      </c>
      <c r="E33" s="111" t="str">
        <f>แยกชั้นปี!E33</f>
        <v>ประกาศนียบัตร</v>
      </c>
      <c r="F33" s="127"/>
      <c r="G33" s="82"/>
      <c r="H33" s="12">
        <f>แยกชั้นปี!AO33</f>
        <v>12</v>
      </c>
      <c r="I33" s="126">
        <f t="shared" si="5"/>
        <v>12</v>
      </c>
      <c r="J33" s="127"/>
      <c r="K33" s="82"/>
      <c r="L33" s="12"/>
      <c r="M33" s="126"/>
      <c r="N33" s="184"/>
      <c r="O33" s="82"/>
      <c r="P33" s="12">
        <f>จบปี66!N31</f>
        <v>169</v>
      </c>
      <c r="Q33" s="401">
        <f t="shared" si="7"/>
        <v>169</v>
      </c>
    </row>
    <row r="34" spans="1:17" x14ac:dyDescent="0.55000000000000004">
      <c r="A34" s="13"/>
      <c r="B34" s="111">
        <f>แยกชั้นปี!B34</f>
        <v>14</v>
      </c>
      <c r="C34" s="111" t="str">
        <f>แยกชั้นปี!C34</f>
        <v>ครุศาสตรมหาบัณฑิต</v>
      </c>
      <c r="D34" s="111" t="str">
        <f>แยกชั้นปี!D34</f>
        <v>การบริหารการศึกษา (โท)</v>
      </c>
      <c r="E34" s="111" t="str">
        <f>แยกชั้นปี!E34</f>
        <v>ปริญญาโท</v>
      </c>
      <c r="F34" s="127"/>
      <c r="G34" s="82"/>
      <c r="H34" s="12">
        <f>แยกชั้นปี!AO34</f>
        <v>186</v>
      </c>
      <c r="I34" s="126">
        <f t="shared" si="5"/>
        <v>186</v>
      </c>
      <c r="J34" s="127"/>
      <c r="K34" s="82"/>
      <c r="L34" s="12">
        <f>แยกชั้นปี!Z34</f>
        <v>51</v>
      </c>
      <c r="M34" s="126">
        <f t="shared" si="6"/>
        <v>51</v>
      </c>
      <c r="N34" s="184"/>
      <c r="O34" s="82"/>
      <c r="P34" s="12">
        <f>จบปี66!N32</f>
        <v>29</v>
      </c>
      <c r="Q34" s="401">
        <f t="shared" si="7"/>
        <v>29</v>
      </c>
    </row>
    <row r="35" spans="1:17" x14ac:dyDescent="0.55000000000000004">
      <c r="A35" s="13"/>
      <c r="B35" s="111">
        <f>แยกชั้นปี!B35</f>
        <v>15</v>
      </c>
      <c r="C35" s="111" t="str">
        <f>แยกชั้นปี!C35</f>
        <v>ครุศาสตรมหาบัณฑิต</v>
      </c>
      <c r="D35" s="111" t="str">
        <f>แยกชั้นปี!D35</f>
        <v>การบริหารการศึกษา (เอก)</v>
      </c>
      <c r="E35" s="111" t="str">
        <f>แยกชั้นปี!E35</f>
        <v>ปริญญาเอก</v>
      </c>
      <c r="F35" s="127"/>
      <c r="G35" s="82"/>
      <c r="H35" s="12">
        <f>แยกชั้นปี!AO35</f>
        <v>33</v>
      </c>
      <c r="I35" s="126">
        <f t="shared" si="5"/>
        <v>33</v>
      </c>
      <c r="J35" s="127"/>
      <c r="K35" s="82"/>
      <c r="L35" s="12">
        <f>แยกชั้นปี!Z35</f>
        <v>6</v>
      </c>
      <c r="M35" s="126">
        <f t="shared" si="6"/>
        <v>6</v>
      </c>
      <c r="N35" s="184"/>
      <c r="O35" s="82"/>
      <c r="P35" s="12">
        <f>จบปี66!N33</f>
        <v>2</v>
      </c>
      <c r="Q35" s="401">
        <f t="shared" si="7"/>
        <v>2</v>
      </c>
    </row>
    <row r="36" spans="1:17" s="81" customFormat="1" x14ac:dyDescent="0.55000000000000004">
      <c r="A36" s="484" t="s">
        <v>40</v>
      </c>
      <c r="B36" s="484"/>
      <c r="C36" s="484"/>
      <c r="D36" s="484"/>
      <c r="E36" s="484"/>
      <c r="F36" s="137">
        <f>SUM(F21:F35)</f>
        <v>3294</v>
      </c>
      <c r="G36" s="137"/>
      <c r="H36" s="137">
        <f>SUM(H21:H35)</f>
        <v>231</v>
      </c>
      <c r="I36" s="137">
        <f>SUM(I21:I35)</f>
        <v>3525</v>
      </c>
      <c r="J36" s="137">
        <f>SUM(J21:J35)</f>
        <v>642</v>
      </c>
      <c r="K36" s="137"/>
      <c r="L36" s="137">
        <f>SUM(L21:L35)</f>
        <v>57</v>
      </c>
      <c r="M36" s="137">
        <f>SUM(M21:M35)</f>
        <v>699</v>
      </c>
      <c r="N36" s="187">
        <f>SUM(N21:N35)</f>
        <v>600</v>
      </c>
      <c r="O36" s="187"/>
      <c r="P36" s="187">
        <f>SUM(P21:P35)</f>
        <v>200</v>
      </c>
      <c r="Q36" s="187">
        <f>SUM(Q21:Q35)</f>
        <v>800</v>
      </c>
    </row>
    <row r="37" spans="1:17" s="81" customFormat="1" x14ac:dyDescent="0.55000000000000004">
      <c r="A37" s="139" t="s">
        <v>41</v>
      </c>
      <c r="B37" s="139"/>
      <c r="C37" s="140"/>
      <c r="D37" s="141"/>
      <c r="E37" s="141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</row>
    <row r="38" spans="1:17" x14ac:dyDescent="0.55000000000000004">
      <c r="A38" s="13"/>
      <c r="B38" s="111">
        <f>แยกชั้นปี!B38</f>
        <v>1</v>
      </c>
      <c r="C38" s="111" t="str">
        <f>แยกชั้นปี!C38</f>
        <v>ศิลปศาสตรบัณฑิต</v>
      </c>
      <c r="D38" s="111" t="str">
        <f>แยกชั้นปี!D38</f>
        <v>การพัฒนาชุมชน</v>
      </c>
      <c r="E38" s="111" t="str">
        <f>แยกชั้นปี!E38</f>
        <v>ปริญญาตรี</v>
      </c>
      <c r="F38" s="127">
        <f>แยกชั้นปี!W38</f>
        <v>110</v>
      </c>
      <c r="G38" s="82">
        <f>แยกชั้นปี!AO38</f>
        <v>18</v>
      </c>
      <c r="H38" s="12"/>
      <c r="I38" s="126">
        <f t="shared" ref="I38:I46" si="8">SUM(F38:H38)</f>
        <v>128</v>
      </c>
      <c r="J38" s="127">
        <f>แยกชั้นปี!H38</f>
        <v>23</v>
      </c>
      <c r="K38" s="82"/>
      <c r="L38" s="12"/>
      <c r="M38" s="126">
        <f t="shared" ref="M38:M46" si="9">SUM(J38:L38)</f>
        <v>23</v>
      </c>
      <c r="N38" s="184">
        <f>จบปี66!H36</f>
        <v>26</v>
      </c>
      <c r="O38" s="82">
        <f>จบปี66!K36</f>
        <v>2</v>
      </c>
      <c r="P38" s="12"/>
      <c r="Q38" s="183">
        <f t="shared" ref="Q38:Q46" si="10">SUM(N38:P38)</f>
        <v>28</v>
      </c>
    </row>
    <row r="39" spans="1:17" x14ac:dyDescent="0.55000000000000004">
      <c r="A39" s="13"/>
      <c r="B39" s="111">
        <f>แยกชั้นปี!B39</f>
        <v>2</v>
      </c>
      <c r="C39" s="111" t="str">
        <f>แยกชั้นปี!C39</f>
        <v>ศิลปศาสตรบัณฑิต</v>
      </c>
      <c r="D39" s="111" t="str">
        <f>แยกชั้นปี!D39</f>
        <v>ภาษาจีน</v>
      </c>
      <c r="E39" s="111" t="str">
        <f>แยกชั้นปี!E39</f>
        <v>ปริญญาตรี</v>
      </c>
      <c r="F39" s="127">
        <f>แยกชั้นปี!W39</f>
        <v>122</v>
      </c>
      <c r="G39" s="82"/>
      <c r="H39" s="12"/>
      <c r="I39" s="126">
        <f t="shared" si="8"/>
        <v>122</v>
      </c>
      <c r="J39" s="194">
        <f>แยกชั้นปี!H39</f>
        <v>22</v>
      </c>
      <c r="K39" s="82"/>
      <c r="L39" s="12"/>
      <c r="M39" s="126">
        <f t="shared" si="9"/>
        <v>22</v>
      </c>
      <c r="N39" s="194">
        <f>จบปี66!H37</f>
        <v>21</v>
      </c>
      <c r="O39" s="82"/>
      <c r="P39" s="12"/>
      <c r="Q39" s="183">
        <f t="shared" si="10"/>
        <v>21</v>
      </c>
    </row>
    <row r="40" spans="1:17" x14ac:dyDescent="0.55000000000000004">
      <c r="A40" s="13"/>
      <c r="B40" s="111">
        <f>แยกชั้นปี!B40</f>
        <v>3</v>
      </c>
      <c r="C40" s="111" t="str">
        <f>แยกชั้นปี!C40</f>
        <v>ศิลปศาสตรบัณฑิต</v>
      </c>
      <c r="D40" s="111" t="str">
        <f>แยกชั้นปี!D40</f>
        <v>ภาษาญี่ปุ่น</v>
      </c>
      <c r="E40" s="111" t="str">
        <f>แยกชั้นปี!E40</f>
        <v>ปริญญาตรี</v>
      </c>
      <c r="F40" s="127">
        <f>แยกชั้นปี!W40</f>
        <v>72</v>
      </c>
      <c r="G40" s="82"/>
      <c r="H40" s="12"/>
      <c r="I40" s="126">
        <f t="shared" si="8"/>
        <v>72</v>
      </c>
      <c r="J40" s="194">
        <f>แยกชั้นปี!H40</f>
        <v>12</v>
      </c>
      <c r="K40" s="82"/>
      <c r="L40" s="12"/>
      <c r="M40" s="126">
        <f t="shared" si="9"/>
        <v>12</v>
      </c>
      <c r="N40" s="194">
        <f>จบปี66!H38</f>
        <v>12</v>
      </c>
      <c r="O40" s="82"/>
      <c r="P40" s="12"/>
      <c r="Q40" s="183">
        <f t="shared" si="10"/>
        <v>12</v>
      </c>
    </row>
    <row r="41" spans="1:17" x14ac:dyDescent="0.55000000000000004">
      <c r="A41" s="13"/>
      <c r="B41" s="111">
        <f>แยกชั้นปี!B41</f>
        <v>4</v>
      </c>
      <c r="C41" s="111" t="str">
        <f>แยกชั้นปี!C41</f>
        <v>ศิลปศาสตรบัณฑิต</v>
      </c>
      <c r="D41" s="111" t="str">
        <f>แยกชั้นปี!D41</f>
        <v>ภาษาอังกฤษธุรกิจ</v>
      </c>
      <c r="E41" s="111" t="str">
        <f>แยกชั้นปี!E41</f>
        <v>ปริญญาตรี</v>
      </c>
      <c r="F41" s="127">
        <f>แยกชั้นปี!W41</f>
        <v>316</v>
      </c>
      <c r="G41" s="82">
        <f>แยกชั้นปี!AO41</f>
        <v>6</v>
      </c>
      <c r="H41" s="12"/>
      <c r="I41" s="126">
        <f t="shared" si="8"/>
        <v>322</v>
      </c>
      <c r="J41" s="194">
        <f>แยกชั้นปี!H41</f>
        <v>67</v>
      </c>
      <c r="K41" s="82"/>
      <c r="L41" s="12"/>
      <c r="M41" s="126">
        <f t="shared" si="9"/>
        <v>67</v>
      </c>
      <c r="N41" s="194">
        <f>จบปี66!H39</f>
        <v>73</v>
      </c>
      <c r="O41" s="82">
        <f>จบปี66!K39</f>
        <v>2</v>
      </c>
      <c r="P41" s="12"/>
      <c r="Q41" s="183">
        <f t="shared" si="10"/>
        <v>75</v>
      </c>
    </row>
    <row r="42" spans="1:17" x14ac:dyDescent="0.55000000000000004">
      <c r="A42" s="13"/>
      <c r="B42" s="111">
        <f>แยกชั้นปี!B42</f>
        <v>5</v>
      </c>
      <c r="C42" s="111" t="str">
        <f>แยกชั้นปี!C42</f>
        <v>ศิลปศาสตรบัณฑิต</v>
      </c>
      <c r="D42" s="111" t="str">
        <f>แยกชั้นปี!D42</f>
        <v>การจัดการสนสนเทศดิจิทัล</v>
      </c>
      <c r="E42" s="111" t="str">
        <f>แยกชั้นปี!E42</f>
        <v>ปริญญาตรี</v>
      </c>
      <c r="F42" s="127">
        <f>แยกชั้นปี!W42</f>
        <v>3</v>
      </c>
      <c r="G42" s="82"/>
      <c r="H42" s="12"/>
      <c r="I42" s="126">
        <f t="shared" si="8"/>
        <v>3</v>
      </c>
      <c r="J42" s="194">
        <f>แยกชั้นปี!H42</f>
        <v>0</v>
      </c>
      <c r="K42" s="82"/>
      <c r="L42" s="12"/>
      <c r="M42" s="126">
        <f t="shared" si="9"/>
        <v>0</v>
      </c>
      <c r="N42" s="194">
        <f>จบปี66!H40</f>
        <v>7</v>
      </c>
      <c r="O42" s="82"/>
      <c r="P42" s="12"/>
      <c r="Q42" s="183">
        <f t="shared" si="10"/>
        <v>7</v>
      </c>
    </row>
    <row r="43" spans="1:17" x14ac:dyDescent="0.55000000000000004">
      <c r="A43" s="13"/>
      <c r="B43" s="111">
        <f>แยกชั้นปี!B43</f>
        <v>6</v>
      </c>
      <c r="C43" s="111" t="str">
        <f>แยกชั้นปี!C43</f>
        <v>ศิลปศาสตรบัณฑิต</v>
      </c>
      <c r="D43" s="111" t="str">
        <f>แยกชั้นปี!D43</f>
        <v>ศิลปะและการออกแบบ</v>
      </c>
      <c r="E43" s="111" t="str">
        <f>แยกชั้นปี!E43</f>
        <v>ปริญญาตรี</v>
      </c>
      <c r="F43" s="127">
        <f>แยกชั้นปี!W43</f>
        <v>79</v>
      </c>
      <c r="G43" s="82"/>
      <c r="H43" s="12"/>
      <c r="I43" s="126">
        <f t="shared" si="8"/>
        <v>79</v>
      </c>
      <c r="J43" s="194">
        <f>แยกชั้นปี!H43</f>
        <v>21</v>
      </c>
      <c r="K43" s="82"/>
      <c r="L43" s="12"/>
      <c r="M43" s="126">
        <f t="shared" si="9"/>
        <v>21</v>
      </c>
      <c r="N43" s="194">
        <f>จบปี66!H41</f>
        <v>9</v>
      </c>
      <c r="O43" s="82"/>
      <c r="P43" s="12"/>
      <c r="Q43" s="183">
        <f t="shared" si="10"/>
        <v>9</v>
      </c>
    </row>
    <row r="44" spans="1:17" x14ac:dyDescent="0.55000000000000004">
      <c r="A44" s="13"/>
      <c r="B44" s="111">
        <f>แยกชั้นปี!B44</f>
        <v>7</v>
      </c>
      <c r="C44" s="111" t="str">
        <f>แยกชั้นปี!C44</f>
        <v>ศิลปศาสตรบัณฑิต</v>
      </c>
      <c r="D44" s="111" t="str">
        <f>แยกชั้นปี!D44</f>
        <v>ภาษาไทยเพื่อการสื่อสาร</v>
      </c>
      <c r="E44" s="111" t="str">
        <f>แยกชั้นปี!E44</f>
        <v>ปริญญาตรี</v>
      </c>
      <c r="F44" s="127">
        <f>แยกชั้นปี!W44</f>
        <v>207</v>
      </c>
      <c r="G44" s="82">
        <f>แยกชั้นปี!AO44</f>
        <v>2</v>
      </c>
      <c r="H44" s="12"/>
      <c r="I44" s="126">
        <f t="shared" si="8"/>
        <v>209</v>
      </c>
      <c r="J44" s="194">
        <f>แยกชั้นปี!H44</f>
        <v>25</v>
      </c>
      <c r="K44" s="82"/>
      <c r="L44" s="12"/>
      <c r="M44" s="126">
        <f t="shared" si="9"/>
        <v>25</v>
      </c>
      <c r="N44" s="194">
        <f>จบปี66!H42</f>
        <v>25</v>
      </c>
      <c r="O44" s="82">
        <f>จบปี66!K42</f>
        <v>2</v>
      </c>
      <c r="P44" s="12"/>
      <c r="Q44" s="183">
        <f t="shared" si="10"/>
        <v>27</v>
      </c>
    </row>
    <row r="45" spans="1:17" x14ac:dyDescent="0.55000000000000004">
      <c r="A45" s="13"/>
      <c r="B45" s="111">
        <f>แยกชั้นปี!B45</f>
        <v>8</v>
      </c>
      <c r="C45" s="111" t="str">
        <f>แยกชั้นปี!C45</f>
        <v>ศิลปศาสตรบัณฑิต</v>
      </c>
      <c r="D45" s="111" t="str">
        <f>แยกชั้นปี!D45</f>
        <v>ประวัติศาสตร์</v>
      </c>
      <c r="E45" s="111" t="str">
        <f>แยกชั้นปี!E45</f>
        <v>ปริญญาตรี</v>
      </c>
      <c r="F45" s="127">
        <f>แยกชั้นปี!W45</f>
        <v>32</v>
      </c>
      <c r="G45" s="82"/>
      <c r="H45" s="12"/>
      <c r="I45" s="126">
        <f t="shared" si="8"/>
        <v>32</v>
      </c>
      <c r="J45" s="194">
        <f>แยกชั้นปี!H45</f>
        <v>4</v>
      </c>
      <c r="K45" s="82"/>
      <c r="L45" s="12"/>
      <c r="M45" s="126">
        <f t="shared" si="9"/>
        <v>4</v>
      </c>
      <c r="N45" s="194">
        <f>จบปี66!H43</f>
        <v>8</v>
      </c>
      <c r="O45" s="82"/>
      <c r="P45" s="12"/>
      <c r="Q45" s="183">
        <f t="shared" si="10"/>
        <v>8</v>
      </c>
    </row>
    <row r="46" spans="1:17" x14ac:dyDescent="0.55000000000000004">
      <c r="A46" s="13"/>
      <c r="B46" s="111">
        <f>แยกชั้นปี!B46</f>
        <v>9</v>
      </c>
      <c r="C46" s="111" t="str">
        <f>แยกชั้นปี!C46</f>
        <v>นิเทศศาสตรบัณฑิต</v>
      </c>
      <c r="D46" s="111" t="str">
        <f>แยกชั้นปี!D46</f>
        <v>นิเทศศาสตร์</v>
      </c>
      <c r="E46" s="111" t="str">
        <f>แยกชั้นปี!E46</f>
        <v>ปริญญาตรี</v>
      </c>
      <c r="F46" s="127">
        <f>แยกชั้นปี!W46</f>
        <v>103</v>
      </c>
      <c r="G46" s="82"/>
      <c r="H46" s="12"/>
      <c r="I46" s="126">
        <f t="shared" si="8"/>
        <v>103</v>
      </c>
      <c r="J46" s="194">
        <f>แยกชั้นปี!H46</f>
        <v>14</v>
      </c>
      <c r="K46" s="82"/>
      <c r="L46" s="12"/>
      <c r="M46" s="126">
        <f t="shared" si="9"/>
        <v>14</v>
      </c>
      <c r="N46" s="194">
        <f>จบปี66!H44</f>
        <v>11</v>
      </c>
      <c r="O46" s="82"/>
      <c r="P46" s="12"/>
      <c r="Q46" s="183">
        <f t="shared" si="10"/>
        <v>11</v>
      </c>
    </row>
    <row r="47" spans="1:17" s="81" customFormat="1" x14ac:dyDescent="0.55000000000000004">
      <c r="A47" s="485" t="s">
        <v>50</v>
      </c>
      <c r="B47" s="485"/>
      <c r="C47" s="485"/>
      <c r="D47" s="485"/>
      <c r="E47" s="485"/>
      <c r="F47" s="143">
        <f>SUM(F38:F46)</f>
        <v>1044</v>
      </c>
      <c r="G47" s="143">
        <f t="shared" ref="G47:M47" si="11">SUM(G38:G46)</f>
        <v>26</v>
      </c>
      <c r="H47" s="143"/>
      <c r="I47" s="143">
        <f t="shared" si="11"/>
        <v>1070</v>
      </c>
      <c r="J47" s="143">
        <f t="shared" si="11"/>
        <v>188</v>
      </c>
      <c r="K47" s="143"/>
      <c r="L47" s="143"/>
      <c r="M47" s="143">
        <f t="shared" si="11"/>
        <v>188</v>
      </c>
      <c r="N47" s="188">
        <f t="shared" ref="N47:O47" si="12">SUM(N38:N46)</f>
        <v>192</v>
      </c>
      <c r="O47" s="188">
        <f t="shared" si="12"/>
        <v>6</v>
      </c>
      <c r="P47" s="188"/>
      <c r="Q47" s="188">
        <f t="shared" ref="Q47" si="13">SUM(Q38:Q46)</f>
        <v>198</v>
      </c>
    </row>
    <row r="48" spans="1:17" s="81" customFormat="1" x14ac:dyDescent="0.55000000000000004">
      <c r="A48" s="144" t="s">
        <v>51</v>
      </c>
      <c r="B48" s="144"/>
      <c r="C48" s="145"/>
      <c r="D48" s="146"/>
      <c r="E48" s="146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</row>
    <row r="49" spans="1:17" x14ac:dyDescent="0.55000000000000004">
      <c r="A49" s="13"/>
      <c r="B49" s="111">
        <f>แยกชั้นปี!B49</f>
        <v>1</v>
      </c>
      <c r="C49" s="111" t="str">
        <f>แยกชั้นปี!C49</f>
        <v>ศิลปศาสตรบัณฑิต</v>
      </c>
      <c r="D49" s="111" t="str">
        <f>แยกชั้นปี!D49</f>
        <v>การท่องเที่ยวและการโรงแรม</v>
      </c>
      <c r="E49" s="111" t="str">
        <f>แยกชั้นปี!E49</f>
        <v>ปริญญาตรี</v>
      </c>
      <c r="F49" s="127">
        <f>แยกชั้นปี!W49</f>
        <v>103</v>
      </c>
      <c r="G49" s="82"/>
      <c r="H49" s="12"/>
      <c r="I49" s="126">
        <f>SUM(F49:H49)</f>
        <v>103</v>
      </c>
      <c r="J49" s="127">
        <f>แยกชั้นปี!H49</f>
        <v>21</v>
      </c>
      <c r="K49" s="82"/>
      <c r="L49" s="12"/>
      <c r="M49" s="126">
        <f t="shared" ref="M49:M56" si="14">SUM(J49:L49)</f>
        <v>21</v>
      </c>
      <c r="N49" s="184">
        <f>จบปี66!H47</f>
        <v>24</v>
      </c>
      <c r="O49" s="82"/>
      <c r="P49" s="12"/>
      <c r="Q49" s="183">
        <f t="shared" ref="Q49:Q56" si="15">SUM(N49:P49)</f>
        <v>24</v>
      </c>
    </row>
    <row r="50" spans="1:17" x14ac:dyDescent="0.55000000000000004">
      <c r="A50" s="13"/>
      <c r="B50" s="111">
        <f>แยกชั้นปี!B50</f>
        <v>2</v>
      </c>
      <c r="C50" s="111" t="str">
        <f>แยกชั้นปี!C50</f>
        <v>บริหารธุรกิจบัณฑิต</v>
      </c>
      <c r="D50" s="111" t="str">
        <f>แยกชั้นปี!D50</f>
        <v>การจัดการ</v>
      </c>
      <c r="E50" s="111" t="str">
        <f>แยกชั้นปี!E50</f>
        <v>ปริญญาตรี</v>
      </c>
      <c r="F50" s="127">
        <f>แยกชั้นปี!W50</f>
        <v>102</v>
      </c>
      <c r="G50" s="82">
        <f>แยกชั้นปี!AO50</f>
        <v>7</v>
      </c>
      <c r="H50" s="12"/>
      <c r="I50" s="126">
        <f t="shared" ref="I50:I56" si="16">SUM(F50:H50)</f>
        <v>109</v>
      </c>
      <c r="J50" s="194">
        <f>แยกชั้นปี!H50</f>
        <v>25</v>
      </c>
      <c r="K50" s="82"/>
      <c r="L50" s="12"/>
      <c r="M50" s="126">
        <f t="shared" si="14"/>
        <v>25</v>
      </c>
      <c r="N50" s="194">
        <f>จบปี66!H48</f>
        <v>18</v>
      </c>
      <c r="O50" s="82">
        <f>จบปี66!K48</f>
        <v>9</v>
      </c>
      <c r="P50" s="12"/>
      <c r="Q50" s="401">
        <f t="shared" si="15"/>
        <v>27</v>
      </c>
    </row>
    <row r="51" spans="1:17" x14ac:dyDescent="0.55000000000000004">
      <c r="A51" s="13"/>
      <c r="B51" s="111">
        <f>แยกชั้นปี!B51</f>
        <v>3</v>
      </c>
      <c r="C51" s="111" t="str">
        <f>แยกชั้นปี!C51</f>
        <v>บริหารธุรกิจบัณฑิต</v>
      </c>
      <c r="D51" s="111" t="str">
        <f>แยกชั้นปี!D51</f>
        <v>การตลาด</v>
      </c>
      <c r="E51" s="111" t="str">
        <f>แยกชั้นปี!E51</f>
        <v>ปริญญาตรี</v>
      </c>
      <c r="F51" s="127">
        <f>แยกชั้นปี!W51</f>
        <v>142</v>
      </c>
      <c r="G51" s="82"/>
      <c r="H51" s="12"/>
      <c r="I51" s="126">
        <f t="shared" si="16"/>
        <v>142</v>
      </c>
      <c r="J51" s="194">
        <f>แยกชั้นปี!H51</f>
        <v>25</v>
      </c>
      <c r="K51" s="82"/>
      <c r="L51" s="12"/>
      <c r="M51" s="126">
        <f t="shared" si="14"/>
        <v>25</v>
      </c>
      <c r="N51" s="194">
        <f>จบปี66!H49</f>
        <v>13</v>
      </c>
      <c r="O51" s="82"/>
      <c r="P51" s="12"/>
      <c r="Q51" s="401">
        <f t="shared" si="15"/>
        <v>13</v>
      </c>
    </row>
    <row r="52" spans="1:17" x14ac:dyDescent="0.55000000000000004">
      <c r="A52" s="13"/>
      <c r="B52" s="111">
        <f>แยกชั้นปี!B52</f>
        <v>4</v>
      </c>
      <c r="C52" s="111" t="str">
        <f>แยกชั้นปี!C52</f>
        <v>บริหารธุรกิจบัณฑิต</v>
      </c>
      <c r="D52" s="111" t="str">
        <f>แยกชั้นปี!D52</f>
        <v>คอมพิวเตอร์ธุรกิจดิจิทัล</v>
      </c>
      <c r="E52" s="111" t="str">
        <f>แยกชั้นปี!E52</f>
        <v>ปริญญาตรี</v>
      </c>
      <c r="F52" s="127">
        <f>แยกชั้นปี!W52</f>
        <v>97</v>
      </c>
      <c r="G52" s="82">
        <f>แยกชั้นปี!AO52</f>
        <v>7</v>
      </c>
      <c r="H52" s="12"/>
      <c r="I52" s="126">
        <f t="shared" si="16"/>
        <v>104</v>
      </c>
      <c r="J52" s="194">
        <f>แยกชั้นปี!H52</f>
        <v>22</v>
      </c>
      <c r="K52" s="82"/>
      <c r="L52" s="12"/>
      <c r="M52" s="126">
        <f t="shared" si="14"/>
        <v>22</v>
      </c>
      <c r="N52" s="194">
        <f>จบปี66!H50</f>
        <v>16</v>
      </c>
      <c r="O52" s="82">
        <f>จบปี66!K50</f>
        <v>5</v>
      </c>
      <c r="P52" s="12"/>
      <c r="Q52" s="401">
        <f t="shared" si="15"/>
        <v>21</v>
      </c>
    </row>
    <row r="53" spans="1:17" x14ac:dyDescent="0.55000000000000004">
      <c r="A53" s="13"/>
      <c r="B53" s="111">
        <f>แยกชั้นปี!B53</f>
        <v>5</v>
      </c>
      <c r="C53" s="111" t="str">
        <f>แยกชั้นปี!C53</f>
        <v>บริหารธุรกิจบัณฑิต</v>
      </c>
      <c r="D53" s="111" t="str">
        <f>แยกชั้นปี!D53</f>
        <v>บริหารธุรกิจระหว่างประเทศ</v>
      </c>
      <c r="E53" s="111" t="str">
        <f>แยกชั้นปี!E53</f>
        <v>ปริญญาตรี</v>
      </c>
      <c r="F53" s="127">
        <f>แยกชั้นปี!W53</f>
        <v>36</v>
      </c>
      <c r="G53" s="82"/>
      <c r="H53" s="12"/>
      <c r="I53" s="126">
        <f t="shared" si="16"/>
        <v>36</v>
      </c>
      <c r="J53" s="194">
        <f>แยกชั้นปี!H53</f>
        <v>3</v>
      </c>
      <c r="K53" s="82"/>
      <c r="L53" s="12"/>
      <c r="M53" s="126">
        <f t="shared" si="14"/>
        <v>3</v>
      </c>
      <c r="N53" s="194">
        <f>จบปี66!H51</f>
        <v>10</v>
      </c>
      <c r="O53" s="82"/>
      <c r="P53" s="12"/>
      <c r="Q53" s="401">
        <f t="shared" si="15"/>
        <v>10</v>
      </c>
    </row>
    <row r="54" spans="1:17" x14ac:dyDescent="0.55000000000000004">
      <c r="A54" s="13"/>
      <c r="B54" s="111">
        <f>แยกชั้นปี!B54</f>
        <v>6</v>
      </c>
      <c r="C54" s="111" t="str">
        <f>แยกชั้นปี!C54</f>
        <v>บริหารธุรกิจบัณฑิต</v>
      </c>
      <c r="D54" s="111" t="str">
        <f>แยกชั้นปี!D54</f>
        <v>เศรษฐศาสตร์การเงินการคลัง</v>
      </c>
      <c r="E54" s="111" t="str">
        <f>แยกชั้นปี!E54</f>
        <v>ปริญญาตรี</v>
      </c>
      <c r="F54" s="127">
        <f>แยกชั้นปี!W54</f>
        <v>2</v>
      </c>
      <c r="G54" s="82"/>
      <c r="H54" s="12"/>
      <c r="I54" s="126">
        <f t="shared" si="16"/>
        <v>2</v>
      </c>
      <c r="J54" s="194">
        <f>แยกชั้นปี!H54</f>
        <v>0</v>
      </c>
      <c r="K54" s="82"/>
      <c r="L54" s="12"/>
      <c r="M54" s="126">
        <f t="shared" si="14"/>
        <v>0</v>
      </c>
      <c r="N54" s="194">
        <f>จบปี66!H52</f>
        <v>3</v>
      </c>
      <c r="O54" s="82"/>
      <c r="P54" s="12"/>
      <c r="Q54" s="401">
        <f t="shared" si="15"/>
        <v>3</v>
      </c>
    </row>
    <row r="55" spans="1:17" x14ac:dyDescent="0.55000000000000004">
      <c r="A55" s="13"/>
      <c r="B55" s="111">
        <f>แยกชั้นปี!B55</f>
        <v>7</v>
      </c>
      <c r="C55" s="111" t="str">
        <f>แยกชั้นปี!C55</f>
        <v>บัญชีบัณฑิต</v>
      </c>
      <c r="D55" s="111" t="str">
        <f>แยกชั้นปี!D55</f>
        <v>การบัญชี</v>
      </c>
      <c r="E55" s="111" t="str">
        <f>แยกชั้นปี!E55</f>
        <v>ปริญญาตรี</v>
      </c>
      <c r="F55" s="127">
        <f>แยกชั้นปี!W55</f>
        <v>323</v>
      </c>
      <c r="G55" s="82">
        <f>แยกชั้นปี!AO55</f>
        <v>88</v>
      </c>
      <c r="H55" s="12"/>
      <c r="I55" s="126">
        <f t="shared" si="16"/>
        <v>411</v>
      </c>
      <c r="J55" s="194">
        <f>แยกชั้นปี!H55</f>
        <v>75</v>
      </c>
      <c r="K55" s="82">
        <f>แยกชั้นปี!Z55</f>
        <v>20</v>
      </c>
      <c r="L55" s="12"/>
      <c r="M55" s="126">
        <f t="shared" si="14"/>
        <v>95</v>
      </c>
      <c r="N55" s="194">
        <f>จบปี66!H53</f>
        <v>62</v>
      </c>
      <c r="O55" s="82">
        <f>จบปี66!K53</f>
        <v>9</v>
      </c>
      <c r="P55" s="12"/>
      <c r="Q55" s="401">
        <f t="shared" si="15"/>
        <v>71</v>
      </c>
    </row>
    <row r="56" spans="1:17" x14ac:dyDescent="0.55000000000000004">
      <c r="A56" s="13"/>
      <c r="B56" s="111">
        <f>แยกชั้นปี!B56</f>
        <v>8</v>
      </c>
      <c r="C56" s="111" t="str">
        <f>แยกชั้นปี!C56</f>
        <v>บริหารธุรกิจบัณฑิต</v>
      </c>
      <c r="D56" s="111" t="str">
        <f>แยกชั้นปี!D56</f>
        <v>การจัดการธุรกิจการค้าสมัยใหม่</v>
      </c>
      <c r="E56" s="111" t="str">
        <f>แยกชั้นปี!E56</f>
        <v>ปริญญาตรี</v>
      </c>
      <c r="F56" s="127">
        <f>แยกชั้นปี!W56</f>
        <v>56</v>
      </c>
      <c r="G56" s="82"/>
      <c r="H56" s="12"/>
      <c r="I56" s="126">
        <f t="shared" si="16"/>
        <v>56</v>
      </c>
      <c r="J56" s="194">
        <f>แยกชั้นปี!H56</f>
        <v>12</v>
      </c>
      <c r="K56" s="82"/>
      <c r="L56" s="12"/>
      <c r="M56" s="126">
        <f t="shared" si="14"/>
        <v>12</v>
      </c>
      <c r="N56" s="194">
        <f>จบปี66!H54</f>
        <v>8</v>
      </c>
      <c r="O56" s="82"/>
      <c r="P56" s="12"/>
      <c r="Q56" s="401">
        <f t="shared" si="15"/>
        <v>8</v>
      </c>
    </row>
    <row r="57" spans="1:17" s="81" customFormat="1" x14ac:dyDescent="0.55000000000000004">
      <c r="A57" s="481" t="s">
        <v>60</v>
      </c>
      <c r="B57" s="481"/>
      <c r="C57" s="481"/>
      <c r="D57" s="481"/>
      <c r="E57" s="481"/>
      <c r="F57" s="125">
        <f>SUM(F49:F56)</f>
        <v>861</v>
      </c>
      <c r="G57" s="125">
        <f t="shared" ref="G57:M57" si="17">SUM(G49:G56)</f>
        <v>102</v>
      </c>
      <c r="H57" s="125"/>
      <c r="I57" s="125">
        <f t="shared" si="17"/>
        <v>963</v>
      </c>
      <c r="J57" s="125">
        <f t="shared" si="17"/>
        <v>183</v>
      </c>
      <c r="K57" s="125">
        <f t="shared" si="17"/>
        <v>20</v>
      </c>
      <c r="L57" s="125"/>
      <c r="M57" s="125">
        <f t="shared" si="17"/>
        <v>203</v>
      </c>
      <c r="N57" s="182">
        <f t="shared" ref="N57:O57" si="18">SUM(N49:N56)</f>
        <v>154</v>
      </c>
      <c r="O57" s="182">
        <f t="shared" si="18"/>
        <v>23</v>
      </c>
      <c r="P57" s="182"/>
      <c r="Q57" s="182">
        <f t="shared" ref="Q57" si="19">SUM(Q49:Q56)</f>
        <v>177</v>
      </c>
    </row>
    <row r="58" spans="1:17" s="81" customFormat="1" x14ac:dyDescent="0.55000000000000004">
      <c r="A58" s="92" t="s">
        <v>61</v>
      </c>
      <c r="B58" s="92"/>
      <c r="C58" s="93"/>
      <c r="D58" s="94"/>
      <c r="E58" s="94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17" x14ac:dyDescent="0.55000000000000004">
      <c r="A59" s="13"/>
      <c r="B59" s="111">
        <f>แยกชั้นปี!B59</f>
        <v>1</v>
      </c>
      <c r="C59" s="111" t="str">
        <f>แยกชั้นปี!C59</f>
        <v>นิติศาสตรบัณฑิต</v>
      </c>
      <c r="D59" s="111" t="str">
        <f>แยกชั้นปี!D59</f>
        <v>นิติศาสตร์</v>
      </c>
      <c r="E59" s="111" t="str">
        <f>แยกชั้นปี!E59</f>
        <v>ปริญญาตรี</v>
      </c>
      <c r="F59" s="127">
        <f>แยกชั้นปี!W59</f>
        <v>266</v>
      </c>
      <c r="G59" s="82">
        <f>แยกชั้นปี!AO59</f>
        <v>147</v>
      </c>
      <c r="H59" s="12"/>
      <c r="I59" s="126">
        <f>SUM(F59:H59)</f>
        <v>413</v>
      </c>
      <c r="J59" s="127">
        <f>แยกชั้นปี!H59</f>
        <v>35</v>
      </c>
      <c r="K59" s="82">
        <f>แยกชั้นปี!Z59</f>
        <v>37</v>
      </c>
      <c r="L59" s="12"/>
      <c r="M59" s="126">
        <f t="shared" ref="M59:M62" si="20">SUM(J59:L59)</f>
        <v>72</v>
      </c>
      <c r="N59" s="184">
        <f>จบปี66!H57</f>
        <v>36</v>
      </c>
      <c r="O59" s="82">
        <f>จบปี66!K57</f>
        <v>9</v>
      </c>
      <c r="P59" s="12"/>
      <c r="Q59" s="183">
        <f t="shared" ref="Q59:Q62" si="21">SUM(N59:P59)</f>
        <v>45</v>
      </c>
    </row>
    <row r="60" spans="1:17" x14ac:dyDescent="0.55000000000000004">
      <c r="A60" s="13"/>
      <c r="B60" s="111">
        <v>2</v>
      </c>
      <c r="C60" s="111" t="str">
        <f>แยกชั้นปี!C60</f>
        <v>นิติศาสตรบัณฑิต</v>
      </c>
      <c r="D60" s="111" t="str">
        <f>แยกชั้นปี!D60</f>
        <v>นิติศาสตร์ (ภาคบัณฑิต)</v>
      </c>
      <c r="E60" s="111" t="str">
        <f>แยกชั้นปี!E60</f>
        <v>ปริญญาตรี</v>
      </c>
      <c r="F60" s="194">
        <f>แยกชั้นปี!W60</f>
        <v>0</v>
      </c>
      <c r="G60" s="82">
        <f>แยกชั้นปี!AO60</f>
        <v>21</v>
      </c>
      <c r="H60" s="12"/>
      <c r="I60" s="425">
        <f>SUM(F60:H60)</f>
        <v>21</v>
      </c>
      <c r="J60" s="194"/>
      <c r="K60" s="82">
        <f>แยกชั้นปี!Z60</f>
        <v>8</v>
      </c>
      <c r="L60" s="12"/>
      <c r="M60" s="425">
        <f t="shared" ref="M60" si="22">SUM(J60:L60)</f>
        <v>8</v>
      </c>
      <c r="N60" s="194"/>
      <c r="O60" s="82"/>
      <c r="P60" s="12"/>
      <c r="Q60" s="425"/>
    </row>
    <row r="61" spans="1:17" x14ac:dyDescent="0.55000000000000004">
      <c r="A61" s="13"/>
      <c r="B61" s="111">
        <f>แยกชั้นปี!B61</f>
        <v>3</v>
      </c>
      <c r="C61" s="111" t="str">
        <f>แยกชั้นปี!C61</f>
        <v>รัฐประศาสนศาสตรบัณฑิต</v>
      </c>
      <c r="D61" s="111" t="str">
        <f>แยกชั้นปี!D61</f>
        <v>รัฐประศาสนศาสตร์</v>
      </c>
      <c r="E61" s="111" t="str">
        <f>แยกชั้นปี!E61</f>
        <v>ปริญญาตรี</v>
      </c>
      <c r="F61" s="194">
        <f>แยกชั้นปี!W61</f>
        <v>201</v>
      </c>
      <c r="G61" s="82">
        <f>แยกชั้นปี!AO61</f>
        <v>4</v>
      </c>
      <c r="H61" s="12"/>
      <c r="I61" s="126">
        <f t="shared" ref="I61:I62" si="23">SUM(F61:H61)</f>
        <v>205</v>
      </c>
      <c r="J61" s="194">
        <f>แยกชั้นปี!H61</f>
        <v>18</v>
      </c>
      <c r="K61" s="82"/>
      <c r="L61" s="12"/>
      <c r="M61" s="193">
        <f t="shared" si="20"/>
        <v>18</v>
      </c>
      <c r="N61" s="194">
        <f>จบปี66!H58</f>
        <v>33</v>
      </c>
      <c r="O61" s="82">
        <f>จบปี66!K58</f>
        <v>2</v>
      </c>
      <c r="P61" s="12"/>
      <c r="Q61" s="401">
        <f t="shared" si="21"/>
        <v>35</v>
      </c>
    </row>
    <row r="62" spans="1:17" x14ac:dyDescent="0.55000000000000004">
      <c r="A62" s="13"/>
      <c r="B62" s="111">
        <f>แยกชั้นปี!B62</f>
        <v>4</v>
      </c>
      <c r="C62" s="111" t="str">
        <f>แยกชั้นปี!C62</f>
        <v>รัฐศาสตรบัณฑิต</v>
      </c>
      <c r="D62" s="111" t="str">
        <f>แยกชั้นปี!D62</f>
        <v>รัฐศาสตร์</v>
      </c>
      <c r="E62" s="111" t="str">
        <f>แยกชั้นปี!E62</f>
        <v>ปริญญาตรี</v>
      </c>
      <c r="F62" s="194">
        <f>แยกชั้นปี!W62</f>
        <v>341</v>
      </c>
      <c r="G62" s="82">
        <f>แยกชั้นปี!AO62</f>
        <v>79</v>
      </c>
      <c r="H62" s="12"/>
      <c r="I62" s="126">
        <f t="shared" si="23"/>
        <v>420</v>
      </c>
      <c r="J62" s="194">
        <f>แยกชั้นปี!H62</f>
        <v>58</v>
      </c>
      <c r="K62" s="82"/>
      <c r="L62" s="12"/>
      <c r="M62" s="193">
        <f t="shared" si="20"/>
        <v>58</v>
      </c>
      <c r="N62" s="194">
        <f>จบปี66!H59</f>
        <v>59</v>
      </c>
      <c r="O62" s="82">
        <f>จบปี66!K59</f>
        <v>16</v>
      </c>
      <c r="P62" s="12"/>
      <c r="Q62" s="401">
        <f t="shared" si="21"/>
        <v>75</v>
      </c>
    </row>
    <row r="63" spans="1:17" s="81" customFormat="1" x14ac:dyDescent="0.55000000000000004">
      <c r="A63" s="482" t="s">
        <v>68</v>
      </c>
      <c r="B63" s="482"/>
      <c r="C63" s="482"/>
      <c r="D63" s="482"/>
      <c r="E63" s="482"/>
      <c r="F63" s="168">
        <f>SUM(F59:F62)</f>
        <v>808</v>
      </c>
      <c r="G63" s="168">
        <f>SUM(G59:G62)</f>
        <v>251</v>
      </c>
      <c r="H63" s="168"/>
      <c r="I63" s="168">
        <f>SUM(I59:I62)</f>
        <v>1059</v>
      </c>
      <c r="J63" s="168">
        <f>SUM(J59:J62)</f>
        <v>111</v>
      </c>
      <c r="K63" s="168">
        <f>SUM(K59:K62)</f>
        <v>45</v>
      </c>
      <c r="L63" s="168"/>
      <c r="M63" s="168">
        <f>SUM(M59:M62)</f>
        <v>156</v>
      </c>
      <c r="N63" s="185">
        <f>SUM(N59:N62)</f>
        <v>128</v>
      </c>
      <c r="O63" s="185">
        <f>SUM(O59:O62)</f>
        <v>27</v>
      </c>
      <c r="P63" s="185"/>
      <c r="Q63" s="185">
        <f>SUM(Q59:Q62)</f>
        <v>155</v>
      </c>
    </row>
    <row r="64" spans="1:17" s="81" customFormat="1" x14ac:dyDescent="0.55000000000000004">
      <c r="A64" s="173" t="s">
        <v>136</v>
      </c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89"/>
      <c r="O64" s="189"/>
      <c r="P64" s="189"/>
      <c r="Q64" s="190"/>
    </row>
    <row r="65" spans="1:17" s="81" customFormat="1" x14ac:dyDescent="0.55000000000000004">
      <c r="A65" s="169"/>
      <c r="B65" s="170">
        <v>1</v>
      </c>
      <c r="C65" s="171" t="s">
        <v>137</v>
      </c>
      <c r="D65" s="171" t="s">
        <v>118</v>
      </c>
      <c r="E65" s="172" t="str">
        <f>แยกชั้นปี!E65</f>
        <v>ปริญญาตรี</v>
      </c>
      <c r="F65" s="105">
        <f>แยกชั้นปี!W65</f>
        <v>160</v>
      </c>
      <c r="G65" s="106"/>
      <c r="H65" s="107"/>
      <c r="I65" s="166">
        <f t="shared" ref="I65:I66" si="24">SUM(F65:H65)</f>
        <v>160</v>
      </c>
      <c r="J65" s="105">
        <f>แยกชั้นปี!K65</f>
        <v>55</v>
      </c>
      <c r="K65" s="106"/>
      <c r="L65" s="107"/>
      <c r="M65" s="166">
        <f>SUM(J65:L65)</f>
        <v>55</v>
      </c>
      <c r="N65" s="105"/>
      <c r="O65" s="106"/>
      <c r="P65" s="107"/>
      <c r="Q65" s="192"/>
    </row>
    <row r="66" spans="1:17" s="81" customFormat="1" x14ac:dyDescent="0.55000000000000004">
      <c r="A66" s="486" t="s">
        <v>119</v>
      </c>
      <c r="B66" s="487"/>
      <c r="C66" s="487"/>
      <c r="D66" s="488"/>
      <c r="E66" s="164"/>
      <c r="F66" s="164">
        <f>แยกชั้นปี!W66</f>
        <v>160</v>
      </c>
      <c r="G66" s="164"/>
      <c r="H66" s="164"/>
      <c r="I66" s="164">
        <f t="shared" si="24"/>
        <v>160</v>
      </c>
      <c r="J66" s="164">
        <f>แยกชั้นปี!K66</f>
        <v>55</v>
      </c>
      <c r="K66" s="164"/>
      <c r="L66" s="164"/>
      <c r="M66" s="164">
        <f>SUM(J66:L66)</f>
        <v>55</v>
      </c>
      <c r="N66" s="181"/>
      <c r="O66" s="181"/>
      <c r="P66" s="181"/>
      <c r="Q66" s="181"/>
    </row>
    <row r="67" spans="1:17" s="81" customFormat="1" x14ac:dyDescent="0.55000000000000004">
      <c r="A67" s="479" t="s">
        <v>69</v>
      </c>
      <c r="B67" s="479"/>
      <c r="C67" s="479"/>
      <c r="D67" s="479"/>
      <c r="E67" s="479"/>
      <c r="F67" s="126">
        <f t="shared" ref="F67:Q67" si="25">F19+F36+F47+F57+F63+F65</f>
        <v>7694</v>
      </c>
      <c r="G67" s="163">
        <f t="shared" si="25"/>
        <v>447</v>
      </c>
      <c r="H67" s="163">
        <f t="shared" si="25"/>
        <v>231</v>
      </c>
      <c r="I67" s="163">
        <f t="shared" si="25"/>
        <v>8372</v>
      </c>
      <c r="J67" s="163">
        <f t="shared" si="25"/>
        <v>1447</v>
      </c>
      <c r="K67" s="163">
        <f t="shared" si="25"/>
        <v>78</v>
      </c>
      <c r="L67" s="163">
        <f t="shared" si="25"/>
        <v>57</v>
      </c>
      <c r="M67" s="163">
        <f t="shared" si="25"/>
        <v>1582</v>
      </c>
      <c r="N67" s="183">
        <f t="shared" si="25"/>
        <v>1267</v>
      </c>
      <c r="O67" s="183">
        <f t="shared" si="25"/>
        <v>58</v>
      </c>
      <c r="P67" s="183">
        <f t="shared" si="25"/>
        <v>200</v>
      </c>
      <c r="Q67" s="183">
        <f t="shared" si="25"/>
        <v>1525</v>
      </c>
    </row>
    <row r="69" spans="1:17" x14ac:dyDescent="0.55000000000000004">
      <c r="A69"/>
      <c r="B69"/>
      <c r="C69"/>
    </row>
    <row r="70" spans="1:17" x14ac:dyDescent="0.55000000000000004">
      <c r="A70" s="108"/>
      <c r="B70" s="110"/>
      <c r="C70" s="108"/>
    </row>
    <row r="71" spans="1:17" x14ac:dyDescent="0.55000000000000004">
      <c r="A71" s="108"/>
      <c r="B71" s="110"/>
      <c r="C71" s="108"/>
    </row>
    <row r="72" spans="1:17" x14ac:dyDescent="0.55000000000000004">
      <c r="A72" s="108"/>
      <c r="B72" s="110"/>
      <c r="C72" s="108"/>
    </row>
  </sheetData>
  <mergeCells count="11">
    <mergeCell ref="N2:Q2"/>
    <mergeCell ref="A1:M1"/>
    <mergeCell ref="A57:E57"/>
    <mergeCell ref="A63:E63"/>
    <mergeCell ref="A67:E67"/>
    <mergeCell ref="F2:I2"/>
    <mergeCell ref="J2:M2"/>
    <mergeCell ref="A19:E19"/>
    <mergeCell ref="A36:E36"/>
    <mergeCell ref="A47:E47"/>
    <mergeCell ref="A66:D66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  <rowBreaks count="1" manualBreakCount="1">
    <brk id="3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5"/>
  <sheetViews>
    <sheetView zoomScaleNormal="100" workbookViewId="0">
      <selection activeCell="R18" sqref="R18"/>
    </sheetView>
  </sheetViews>
  <sheetFormatPr defaultRowHeight="15" x14ac:dyDescent="0.35"/>
  <cols>
    <col min="1" max="1" width="24.7109375" style="195" bestFit="1" customWidth="1"/>
    <col min="2" max="2" width="22.140625" style="195" customWidth="1"/>
    <col min="3" max="18" width="9.140625" style="195" customWidth="1"/>
    <col min="19" max="16384" width="9.140625" style="195"/>
  </cols>
  <sheetData>
    <row r="1" spans="1:24" ht="30.75" x14ac:dyDescent="0.7">
      <c r="A1" s="502" t="s">
        <v>153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</row>
    <row r="2" spans="1:24" ht="24" x14ac:dyDescent="0.35">
      <c r="A2" s="489" t="s">
        <v>72</v>
      </c>
      <c r="B2" s="489" t="s">
        <v>3</v>
      </c>
      <c r="C2" s="496" t="s">
        <v>93</v>
      </c>
      <c r="D2" s="497"/>
      <c r="E2" s="497"/>
      <c r="F2" s="498"/>
      <c r="G2" s="490" t="s">
        <v>10</v>
      </c>
      <c r="H2" s="491" t="s">
        <v>114</v>
      </c>
      <c r="I2" s="492"/>
      <c r="J2" s="492"/>
      <c r="K2" s="492"/>
      <c r="L2" s="493"/>
      <c r="M2" s="490" t="s">
        <v>10</v>
      </c>
      <c r="N2" s="489" t="s">
        <v>73</v>
      </c>
      <c r="O2" s="489"/>
      <c r="P2" s="489"/>
      <c r="Q2" s="489"/>
      <c r="R2" s="490" t="s">
        <v>10</v>
      </c>
      <c r="S2" s="489" t="s">
        <v>156</v>
      </c>
      <c r="T2" s="489"/>
      <c r="U2" s="489"/>
      <c r="V2" s="489"/>
      <c r="W2" s="489"/>
      <c r="X2" s="490" t="s">
        <v>10</v>
      </c>
    </row>
    <row r="3" spans="1:24" ht="24" x14ac:dyDescent="0.35">
      <c r="A3" s="489"/>
      <c r="B3" s="489"/>
      <c r="C3" s="499"/>
      <c r="D3" s="500"/>
      <c r="E3" s="500"/>
      <c r="F3" s="501"/>
      <c r="G3" s="490"/>
      <c r="H3" s="489" t="s">
        <v>14</v>
      </c>
      <c r="I3" s="489"/>
      <c r="J3" s="491" t="s">
        <v>74</v>
      </c>
      <c r="K3" s="492"/>
      <c r="L3" s="493"/>
      <c r="M3" s="490"/>
      <c r="N3" s="489" t="s">
        <v>14</v>
      </c>
      <c r="O3" s="489"/>
      <c r="P3" s="491" t="s">
        <v>74</v>
      </c>
      <c r="Q3" s="493"/>
      <c r="R3" s="490"/>
      <c r="S3" s="489" t="s">
        <v>14</v>
      </c>
      <c r="T3" s="489"/>
      <c r="U3" s="491" t="s">
        <v>74</v>
      </c>
      <c r="V3" s="492"/>
      <c r="W3" s="493"/>
      <c r="X3" s="490"/>
    </row>
    <row r="4" spans="1:24" ht="24" x14ac:dyDescent="0.35">
      <c r="A4" s="489"/>
      <c r="B4" s="489"/>
      <c r="C4" s="196" t="s">
        <v>14</v>
      </c>
      <c r="D4" s="196" t="s">
        <v>75</v>
      </c>
      <c r="E4" s="196" t="s">
        <v>38</v>
      </c>
      <c r="F4" s="196" t="s">
        <v>39</v>
      </c>
      <c r="G4" s="490"/>
      <c r="H4" s="196" t="s">
        <v>76</v>
      </c>
      <c r="I4" s="196" t="s">
        <v>77</v>
      </c>
      <c r="J4" s="196" t="s">
        <v>75</v>
      </c>
      <c r="K4" s="196" t="s">
        <v>38</v>
      </c>
      <c r="L4" s="196" t="s">
        <v>39</v>
      </c>
      <c r="M4" s="490"/>
      <c r="N4" s="197" t="s">
        <v>76</v>
      </c>
      <c r="O4" s="197" t="s">
        <v>77</v>
      </c>
      <c r="P4" s="196" t="s">
        <v>38</v>
      </c>
      <c r="Q4" s="196" t="s">
        <v>39</v>
      </c>
      <c r="R4" s="490"/>
      <c r="S4" s="197" t="s">
        <v>76</v>
      </c>
      <c r="T4" s="197" t="s">
        <v>77</v>
      </c>
      <c r="U4" s="196" t="s">
        <v>75</v>
      </c>
      <c r="V4" s="196" t="s">
        <v>38</v>
      </c>
      <c r="W4" s="196" t="s">
        <v>39</v>
      </c>
      <c r="X4" s="490"/>
    </row>
    <row r="5" spans="1:24" ht="24" x14ac:dyDescent="0.55000000000000004">
      <c r="A5" s="198" t="s">
        <v>78</v>
      </c>
      <c r="B5" s="199" t="s">
        <v>12</v>
      </c>
      <c r="C5" s="200">
        <v>7</v>
      </c>
      <c r="D5" s="200"/>
      <c r="E5" s="200"/>
      <c r="F5" s="200"/>
      <c r="G5" s="201">
        <f>SUM(C5:F5)</f>
        <v>7</v>
      </c>
      <c r="H5" s="200">
        <f>สรุปแยก!F19-สรุปรวม!H6-สรุปรวม!H7</f>
        <v>1224</v>
      </c>
      <c r="I5" s="200">
        <f>แยกชั้นปี!AO7</f>
        <v>19</v>
      </c>
      <c r="J5" s="200"/>
      <c r="K5" s="200"/>
      <c r="L5" s="200"/>
      <c r="M5" s="201">
        <f>SUM(H5:L5)</f>
        <v>1243</v>
      </c>
      <c r="N5" s="200">
        <f>SUM(สรุปแยก!J6:J11)+สรุปแยก!J13+สรุปแยก!J14+สรุปแยก!J15+สรุปแยก!J18</f>
        <v>231</v>
      </c>
      <c r="O5" s="200"/>
      <c r="P5" s="200"/>
      <c r="Q5" s="200"/>
      <c r="R5" s="201">
        <f t="shared" ref="R5:R17" si="0">SUM(N5:Q5)</f>
        <v>231</v>
      </c>
      <c r="S5" s="200">
        <f>สรุปแยก!N6+สรุปแยก!N7+สรุปแยก!N9+สรุปแยก!N10+สรุปแยก!N11+สรุปแยก!N13+สรุปแยก!N14+สรุปแยก!N18</f>
        <v>137</v>
      </c>
      <c r="T5" s="200"/>
      <c r="U5" s="200"/>
      <c r="V5" s="200"/>
      <c r="W5" s="200"/>
      <c r="X5" s="201">
        <f>SUM(S5:W5)</f>
        <v>137</v>
      </c>
    </row>
    <row r="6" spans="1:24" ht="24" x14ac:dyDescent="0.55000000000000004">
      <c r="A6" s="202"/>
      <c r="B6" s="199" t="s">
        <v>90</v>
      </c>
      <c r="C6" s="200">
        <v>3</v>
      </c>
      <c r="D6" s="200"/>
      <c r="E6" s="200"/>
      <c r="F6" s="200"/>
      <c r="G6" s="201">
        <f t="shared" ref="G6:G17" si="1">SUM(C6:F6)</f>
        <v>3</v>
      </c>
      <c r="H6" s="200">
        <f>สรุปแยก!F8+สรุปแยก!F12</f>
        <v>158</v>
      </c>
      <c r="I6" s="200"/>
      <c r="J6" s="200"/>
      <c r="K6" s="200"/>
      <c r="L6" s="200"/>
      <c r="M6" s="201">
        <f t="shared" ref="M6:M17" si="2">SUM(H6:L6)</f>
        <v>158</v>
      </c>
      <c r="N6" s="200">
        <f>สรุปแยก!J12</f>
        <v>11</v>
      </c>
      <c r="O6" s="200"/>
      <c r="P6" s="200"/>
      <c r="Q6" s="200"/>
      <c r="R6" s="201">
        <f t="shared" si="0"/>
        <v>11</v>
      </c>
      <c r="S6" s="200">
        <f>สรุปแยก!N8+สรุปแยก!N12+สรุปแยก!N15</f>
        <v>44</v>
      </c>
      <c r="T6" s="200"/>
      <c r="U6" s="200"/>
      <c r="V6" s="200"/>
      <c r="W6" s="200"/>
      <c r="X6" s="201">
        <f t="shared" ref="X6:X16" si="3">SUM(S6:W6)</f>
        <v>44</v>
      </c>
    </row>
    <row r="7" spans="1:24" ht="24" x14ac:dyDescent="0.55000000000000004">
      <c r="A7" s="203"/>
      <c r="B7" s="199" t="s">
        <v>20</v>
      </c>
      <c r="C7" s="200">
        <v>2</v>
      </c>
      <c r="D7" s="200"/>
      <c r="E7" s="200"/>
      <c r="F7" s="200"/>
      <c r="G7" s="201">
        <f t="shared" si="1"/>
        <v>2</v>
      </c>
      <c r="H7" s="200">
        <f>สรุปแยก!F16+สรุปแยก!F17</f>
        <v>145</v>
      </c>
      <c r="I7" s="200">
        <f>สรุปแยก!G17</f>
        <v>49</v>
      </c>
      <c r="J7" s="200"/>
      <c r="K7" s="200"/>
      <c r="L7" s="200"/>
      <c r="M7" s="201">
        <f t="shared" si="2"/>
        <v>194</v>
      </c>
      <c r="N7" s="200">
        <f>สรุปแยก!J16+สรุปแยก!J17</f>
        <v>26</v>
      </c>
      <c r="O7" s="200">
        <f>สรุปแยก!K17</f>
        <v>13</v>
      </c>
      <c r="P7" s="200"/>
      <c r="Q7" s="200"/>
      <c r="R7" s="201">
        <f t="shared" si="0"/>
        <v>39</v>
      </c>
      <c r="S7" s="200">
        <f>สรุปแยก!N16+สรุปแยก!N17</f>
        <v>12</v>
      </c>
      <c r="T7" s="200">
        <f>สรุปแยก!O17</f>
        <v>2</v>
      </c>
      <c r="U7" s="200"/>
      <c r="V7" s="200"/>
      <c r="W7" s="200"/>
      <c r="X7" s="201">
        <f>SUM(S7:W7)</f>
        <v>14</v>
      </c>
    </row>
    <row r="8" spans="1:24" ht="24" x14ac:dyDescent="0.55000000000000004">
      <c r="A8" s="204" t="s">
        <v>79</v>
      </c>
      <c r="B8" s="205" t="s">
        <v>23</v>
      </c>
      <c r="C8" s="206">
        <v>12</v>
      </c>
      <c r="D8" s="206">
        <v>1</v>
      </c>
      <c r="E8" s="206">
        <v>1</v>
      </c>
      <c r="F8" s="206">
        <v>1</v>
      </c>
      <c r="G8" s="207">
        <f t="shared" si="1"/>
        <v>15</v>
      </c>
      <c r="H8" s="206">
        <f>สรุปแยก!F36</f>
        <v>3294</v>
      </c>
      <c r="I8" s="206"/>
      <c r="J8" s="206">
        <f>สรุปแยก!I33</f>
        <v>12</v>
      </c>
      <c r="K8" s="206">
        <f>สรุปแยก!I34</f>
        <v>186</v>
      </c>
      <c r="L8" s="206">
        <f>สรุปแยก!I35</f>
        <v>33</v>
      </c>
      <c r="M8" s="207">
        <f t="shared" si="2"/>
        <v>3525</v>
      </c>
      <c r="N8" s="206">
        <f>สรุปแยก!J36</f>
        <v>642</v>
      </c>
      <c r="O8" s="206"/>
      <c r="P8" s="206">
        <f>สรุปแยก!M34</f>
        <v>51</v>
      </c>
      <c r="Q8" s="206">
        <f>สรุปแยก!L35</f>
        <v>6</v>
      </c>
      <c r="R8" s="207">
        <f t="shared" si="0"/>
        <v>699</v>
      </c>
      <c r="S8" s="206">
        <f>สรุปแยก!N36</f>
        <v>600</v>
      </c>
      <c r="T8" s="206"/>
      <c r="U8" s="206">
        <f>สรุปแยก!P33</f>
        <v>169</v>
      </c>
      <c r="V8" s="206">
        <f>สรุปแยก!P34</f>
        <v>29</v>
      </c>
      <c r="W8" s="206">
        <f>สรุปแยก!P35</f>
        <v>2</v>
      </c>
      <c r="X8" s="207">
        <f t="shared" si="3"/>
        <v>800</v>
      </c>
    </row>
    <row r="9" spans="1:24" ht="24" x14ac:dyDescent="0.55000000000000004">
      <c r="A9" s="208" t="s">
        <v>80</v>
      </c>
      <c r="B9" s="209" t="s">
        <v>42</v>
      </c>
      <c r="C9" s="210">
        <v>8</v>
      </c>
      <c r="D9" s="210"/>
      <c r="E9" s="210"/>
      <c r="F9" s="210"/>
      <c r="G9" s="211">
        <f t="shared" si="1"/>
        <v>8</v>
      </c>
      <c r="H9" s="210">
        <f>SUM(แยกชั้นปี!W38:W45)</f>
        <v>941</v>
      </c>
      <c r="I9" s="210">
        <f>SUM(แยกชั้นปี!AO38:AO44)</f>
        <v>26</v>
      </c>
      <c r="J9" s="210"/>
      <c r="K9" s="210"/>
      <c r="L9" s="210"/>
      <c r="M9" s="211">
        <f t="shared" si="2"/>
        <v>967</v>
      </c>
      <c r="N9" s="210">
        <f>SUM(สรุปแยก!J38:J45)</f>
        <v>174</v>
      </c>
      <c r="O9" s="210"/>
      <c r="P9" s="210"/>
      <c r="Q9" s="210"/>
      <c r="R9" s="211">
        <f t="shared" si="0"/>
        <v>174</v>
      </c>
      <c r="S9" s="210">
        <f>สรุปแยก!N47-สรุปแยก!N46</f>
        <v>181</v>
      </c>
      <c r="T9" s="210">
        <f>สรุปแยก!O47</f>
        <v>6</v>
      </c>
      <c r="U9" s="210"/>
      <c r="V9" s="210"/>
      <c r="W9" s="210"/>
      <c r="X9" s="211">
        <f t="shared" si="3"/>
        <v>187</v>
      </c>
    </row>
    <row r="10" spans="1:24" ht="24" x14ac:dyDescent="0.55000000000000004">
      <c r="A10" s="212"/>
      <c r="B10" s="209" t="s">
        <v>49</v>
      </c>
      <c r="C10" s="210">
        <v>1</v>
      </c>
      <c r="D10" s="210"/>
      <c r="E10" s="210"/>
      <c r="F10" s="210"/>
      <c r="G10" s="211">
        <f t="shared" si="1"/>
        <v>1</v>
      </c>
      <c r="H10" s="210">
        <f>แยกชั้นปี!W46</f>
        <v>103</v>
      </c>
      <c r="I10" s="210"/>
      <c r="J10" s="210"/>
      <c r="K10" s="210"/>
      <c r="L10" s="210"/>
      <c r="M10" s="211">
        <f t="shared" si="2"/>
        <v>103</v>
      </c>
      <c r="N10" s="210">
        <f>สรุปแยก!J46</f>
        <v>14</v>
      </c>
      <c r="O10" s="210"/>
      <c r="P10" s="210"/>
      <c r="Q10" s="210"/>
      <c r="R10" s="211">
        <f t="shared" si="0"/>
        <v>14</v>
      </c>
      <c r="S10" s="210">
        <f>สรุปแยก!N46</f>
        <v>11</v>
      </c>
      <c r="T10" s="210"/>
      <c r="U10" s="210"/>
      <c r="V10" s="210"/>
      <c r="W10" s="210"/>
      <c r="X10" s="211">
        <f t="shared" si="3"/>
        <v>11</v>
      </c>
    </row>
    <row r="11" spans="1:24" ht="24" x14ac:dyDescent="0.55000000000000004">
      <c r="A11" s="213" t="s">
        <v>81</v>
      </c>
      <c r="B11" s="214" t="s">
        <v>42</v>
      </c>
      <c r="C11" s="215">
        <v>1</v>
      </c>
      <c r="D11" s="215"/>
      <c r="E11" s="215"/>
      <c r="F11" s="215"/>
      <c r="G11" s="216">
        <f t="shared" si="1"/>
        <v>1</v>
      </c>
      <c r="H11" s="215">
        <f>แยกชั้นปี!W49</f>
        <v>103</v>
      </c>
      <c r="I11" s="215"/>
      <c r="J11" s="215"/>
      <c r="K11" s="215"/>
      <c r="L11" s="215"/>
      <c r="M11" s="216">
        <f t="shared" si="2"/>
        <v>103</v>
      </c>
      <c r="N11" s="215">
        <f>สรุปแยก!J49</f>
        <v>21</v>
      </c>
      <c r="O11" s="215"/>
      <c r="P11" s="215"/>
      <c r="Q11" s="215"/>
      <c r="R11" s="216">
        <f t="shared" si="0"/>
        <v>21</v>
      </c>
      <c r="S11" s="215">
        <f>สรุปแยก!N49</f>
        <v>24</v>
      </c>
      <c r="T11" s="215"/>
      <c r="U11" s="215"/>
      <c r="V11" s="215"/>
      <c r="W11" s="215"/>
      <c r="X11" s="216">
        <f t="shared" si="3"/>
        <v>24</v>
      </c>
    </row>
    <row r="12" spans="1:24" ht="24" x14ac:dyDescent="0.55000000000000004">
      <c r="A12" s="217"/>
      <c r="B12" s="214" t="s">
        <v>52</v>
      </c>
      <c r="C12" s="215">
        <v>6</v>
      </c>
      <c r="D12" s="215"/>
      <c r="E12" s="215"/>
      <c r="F12" s="215"/>
      <c r="G12" s="216">
        <f t="shared" si="1"/>
        <v>6</v>
      </c>
      <c r="H12" s="215">
        <f>SUM(แยกชั้นปี!W50:W54)+แยกชั้นปี!W56</f>
        <v>435</v>
      </c>
      <c r="I12" s="215">
        <f>SUM(แยกชั้นปี!AO50:AO53)</f>
        <v>14</v>
      </c>
      <c r="J12" s="215"/>
      <c r="K12" s="215"/>
      <c r="L12" s="215"/>
      <c r="M12" s="216">
        <f t="shared" si="2"/>
        <v>449</v>
      </c>
      <c r="N12" s="215">
        <f>SUM(สรุปแยก!J50:J54)+สรุปแยก!J56</f>
        <v>87</v>
      </c>
      <c r="O12" s="215"/>
      <c r="P12" s="215"/>
      <c r="Q12" s="215"/>
      <c r="R12" s="216">
        <f t="shared" si="0"/>
        <v>87</v>
      </c>
      <c r="S12" s="215">
        <f>สรุปแยก!N50+สรุปแยก!N51+สรุปแยก!N52+สรุปแยก!N53+สรุปแยก!N54+สรุปแยก!N56</f>
        <v>68</v>
      </c>
      <c r="T12" s="215">
        <f>สรุปแยก!O50+สรุปแยก!O52</f>
        <v>14</v>
      </c>
      <c r="U12" s="215"/>
      <c r="V12" s="215"/>
      <c r="W12" s="215"/>
      <c r="X12" s="216">
        <f t="shared" si="3"/>
        <v>82</v>
      </c>
    </row>
    <row r="13" spans="1:24" ht="24" x14ac:dyDescent="0.55000000000000004">
      <c r="A13" s="218"/>
      <c r="B13" s="214" t="s">
        <v>58</v>
      </c>
      <c r="C13" s="215">
        <v>1</v>
      </c>
      <c r="D13" s="215"/>
      <c r="E13" s="215"/>
      <c r="F13" s="215"/>
      <c r="G13" s="216">
        <f t="shared" si="1"/>
        <v>1</v>
      </c>
      <c r="H13" s="215">
        <f>แยกชั้นปี!W55</f>
        <v>323</v>
      </c>
      <c r="I13" s="215">
        <f>แยกชั้นปี!AO55</f>
        <v>88</v>
      </c>
      <c r="J13" s="215"/>
      <c r="K13" s="215"/>
      <c r="L13" s="215"/>
      <c r="M13" s="216">
        <f t="shared" si="2"/>
        <v>411</v>
      </c>
      <c r="N13" s="215">
        <f>สรุปแยก!J55</f>
        <v>75</v>
      </c>
      <c r="O13" s="215">
        <f>สรุปแยก!K55</f>
        <v>20</v>
      </c>
      <c r="P13" s="215"/>
      <c r="Q13" s="215"/>
      <c r="R13" s="216">
        <f t="shared" si="0"/>
        <v>95</v>
      </c>
      <c r="S13" s="215">
        <f>สรุปแยก!N55</f>
        <v>62</v>
      </c>
      <c r="T13" s="215">
        <f>สรุปแยก!O55</f>
        <v>9</v>
      </c>
      <c r="U13" s="215"/>
      <c r="V13" s="215"/>
      <c r="W13" s="215"/>
      <c r="X13" s="216">
        <f t="shared" si="3"/>
        <v>71</v>
      </c>
    </row>
    <row r="14" spans="1:24" ht="24" x14ac:dyDescent="0.55000000000000004">
      <c r="A14" s="219" t="s">
        <v>82</v>
      </c>
      <c r="B14" s="220" t="s">
        <v>62</v>
      </c>
      <c r="C14" s="221">
        <v>1</v>
      </c>
      <c r="D14" s="221"/>
      <c r="E14" s="221"/>
      <c r="F14" s="221"/>
      <c r="G14" s="222">
        <f t="shared" si="1"/>
        <v>1</v>
      </c>
      <c r="H14" s="221">
        <f>แยกชั้นปี!W59</f>
        <v>266</v>
      </c>
      <c r="I14" s="221">
        <f>แยกชั้นปี!AO59+แยกชั้นปี!AO60</f>
        <v>168</v>
      </c>
      <c r="J14" s="221"/>
      <c r="K14" s="221"/>
      <c r="L14" s="221"/>
      <c r="M14" s="222">
        <f t="shared" si="2"/>
        <v>434</v>
      </c>
      <c r="N14" s="221">
        <f>สรุปแยก!J59</f>
        <v>35</v>
      </c>
      <c r="O14" s="221">
        <f>แยกชั้นปี!Z59+แยกชั้นปี!Z60</f>
        <v>45</v>
      </c>
      <c r="P14" s="221"/>
      <c r="Q14" s="221"/>
      <c r="R14" s="222">
        <f t="shared" si="0"/>
        <v>80</v>
      </c>
      <c r="S14" s="221">
        <f>สรุปแยก!N59</f>
        <v>36</v>
      </c>
      <c r="T14" s="221">
        <f>สรุปแยก!O59</f>
        <v>9</v>
      </c>
      <c r="U14" s="221"/>
      <c r="V14" s="221"/>
      <c r="W14" s="221"/>
      <c r="X14" s="222">
        <f t="shared" si="3"/>
        <v>45</v>
      </c>
    </row>
    <row r="15" spans="1:24" ht="24" x14ac:dyDescent="0.55000000000000004">
      <c r="A15" s="223"/>
      <c r="B15" s="220" t="s">
        <v>64</v>
      </c>
      <c r="C15" s="221">
        <v>1</v>
      </c>
      <c r="D15" s="221"/>
      <c r="E15" s="221"/>
      <c r="F15" s="221"/>
      <c r="G15" s="222">
        <f t="shared" si="1"/>
        <v>1</v>
      </c>
      <c r="H15" s="221">
        <f>แยกชั้นปี!W61</f>
        <v>201</v>
      </c>
      <c r="I15" s="221">
        <f>แยกชั้นปี!AO61</f>
        <v>4</v>
      </c>
      <c r="J15" s="221"/>
      <c r="K15" s="221"/>
      <c r="L15" s="221"/>
      <c r="M15" s="222">
        <f t="shared" si="2"/>
        <v>205</v>
      </c>
      <c r="N15" s="221">
        <f>สรุปแยก!J61</f>
        <v>18</v>
      </c>
      <c r="O15" s="221"/>
      <c r="P15" s="221"/>
      <c r="Q15" s="221"/>
      <c r="R15" s="222">
        <f t="shared" si="0"/>
        <v>18</v>
      </c>
      <c r="S15" s="221">
        <f>สรุปแยก!N61</f>
        <v>33</v>
      </c>
      <c r="T15" s="221">
        <f>สรุปแยก!O61</f>
        <v>2</v>
      </c>
      <c r="U15" s="221"/>
      <c r="V15" s="221"/>
      <c r="W15" s="221"/>
      <c r="X15" s="222">
        <f t="shared" si="3"/>
        <v>35</v>
      </c>
    </row>
    <row r="16" spans="1:24" ht="24" x14ac:dyDescent="0.55000000000000004">
      <c r="A16" s="224"/>
      <c r="B16" s="220" t="s">
        <v>66</v>
      </c>
      <c r="C16" s="221">
        <v>1</v>
      </c>
      <c r="D16" s="221"/>
      <c r="E16" s="221"/>
      <c r="F16" s="221"/>
      <c r="G16" s="222">
        <f t="shared" si="1"/>
        <v>1</v>
      </c>
      <c r="H16" s="221">
        <f>แยกชั้นปี!W62</f>
        <v>341</v>
      </c>
      <c r="I16" s="221">
        <f>แยกชั้นปี!AO62</f>
        <v>79</v>
      </c>
      <c r="J16" s="221"/>
      <c r="K16" s="221"/>
      <c r="L16" s="221"/>
      <c r="M16" s="222">
        <f t="shared" si="2"/>
        <v>420</v>
      </c>
      <c r="N16" s="221">
        <f>สรุปแยก!J62</f>
        <v>58</v>
      </c>
      <c r="O16" s="221"/>
      <c r="P16" s="221"/>
      <c r="Q16" s="221"/>
      <c r="R16" s="222">
        <f t="shared" si="0"/>
        <v>58</v>
      </c>
      <c r="S16" s="221">
        <f>สรุปแยก!N62</f>
        <v>59</v>
      </c>
      <c r="T16" s="221">
        <f>สรุปแยก!O62</f>
        <v>16</v>
      </c>
      <c r="U16" s="221"/>
      <c r="V16" s="221"/>
      <c r="W16" s="221"/>
      <c r="X16" s="222">
        <f t="shared" si="3"/>
        <v>75</v>
      </c>
    </row>
    <row r="17" spans="1:24" ht="24" x14ac:dyDescent="0.55000000000000004">
      <c r="A17" s="225" t="s">
        <v>117</v>
      </c>
      <c r="B17" s="226" t="s">
        <v>137</v>
      </c>
      <c r="C17" s="227">
        <v>1</v>
      </c>
      <c r="D17" s="227"/>
      <c r="E17" s="227"/>
      <c r="F17" s="227"/>
      <c r="G17" s="228">
        <f t="shared" si="1"/>
        <v>1</v>
      </c>
      <c r="H17" s="227">
        <f>สรุปแยก!F65</f>
        <v>160</v>
      </c>
      <c r="I17" s="227"/>
      <c r="J17" s="227"/>
      <c r="K17" s="227"/>
      <c r="L17" s="227"/>
      <c r="M17" s="228">
        <f t="shared" si="2"/>
        <v>160</v>
      </c>
      <c r="N17" s="227">
        <f>สรุปแยก!J66</f>
        <v>55</v>
      </c>
      <c r="O17" s="227"/>
      <c r="P17" s="227"/>
      <c r="Q17" s="227"/>
      <c r="R17" s="228">
        <f t="shared" si="0"/>
        <v>55</v>
      </c>
      <c r="S17" s="227"/>
      <c r="T17" s="227"/>
      <c r="U17" s="227"/>
      <c r="V17" s="227"/>
      <c r="W17" s="227"/>
      <c r="X17" s="228"/>
    </row>
    <row r="18" spans="1:24" ht="24" x14ac:dyDescent="0.55000000000000004">
      <c r="A18" s="494" t="s">
        <v>10</v>
      </c>
      <c r="B18" s="495"/>
      <c r="C18" s="229">
        <f>SUM(C5:C17)</f>
        <v>45</v>
      </c>
      <c r="D18" s="229">
        <f t="shared" ref="D18:R18" si="4">SUM(D5:D17)</f>
        <v>1</v>
      </c>
      <c r="E18" s="229">
        <f t="shared" si="4"/>
        <v>1</v>
      </c>
      <c r="F18" s="229">
        <f t="shared" si="4"/>
        <v>1</v>
      </c>
      <c r="G18" s="229">
        <f t="shared" si="4"/>
        <v>48</v>
      </c>
      <c r="H18" s="229">
        <f t="shared" si="4"/>
        <v>7694</v>
      </c>
      <c r="I18" s="229">
        <f t="shared" si="4"/>
        <v>447</v>
      </c>
      <c r="J18" s="229">
        <f t="shared" si="4"/>
        <v>12</v>
      </c>
      <c r="K18" s="229">
        <f t="shared" si="4"/>
        <v>186</v>
      </c>
      <c r="L18" s="229">
        <f t="shared" si="4"/>
        <v>33</v>
      </c>
      <c r="M18" s="229">
        <f t="shared" si="4"/>
        <v>8372</v>
      </c>
      <c r="N18" s="229">
        <f t="shared" si="4"/>
        <v>1447</v>
      </c>
      <c r="O18" s="229">
        <f t="shared" si="4"/>
        <v>78</v>
      </c>
      <c r="P18" s="229">
        <f t="shared" si="4"/>
        <v>51</v>
      </c>
      <c r="Q18" s="229">
        <f t="shared" si="4"/>
        <v>6</v>
      </c>
      <c r="R18" s="229">
        <f t="shared" si="4"/>
        <v>1582</v>
      </c>
      <c r="S18" s="229">
        <f t="shared" ref="S18:X18" si="5">SUM(S5:S17)</f>
        <v>1267</v>
      </c>
      <c r="T18" s="229">
        <f t="shared" si="5"/>
        <v>58</v>
      </c>
      <c r="U18" s="229">
        <f t="shared" si="5"/>
        <v>169</v>
      </c>
      <c r="V18" s="229">
        <f t="shared" si="5"/>
        <v>29</v>
      </c>
      <c r="W18" s="229">
        <f t="shared" si="5"/>
        <v>2</v>
      </c>
      <c r="X18" s="229">
        <f t="shared" si="5"/>
        <v>1525</v>
      </c>
    </row>
    <row r="23" spans="1:24" x14ac:dyDescent="0.35">
      <c r="G23" s="230"/>
      <c r="H23" s="230"/>
      <c r="I23" s="230"/>
    </row>
    <row r="24" spans="1:24" x14ac:dyDescent="0.35">
      <c r="G24" s="230"/>
      <c r="H24" s="230"/>
      <c r="I24" s="230"/>
    </row>
    <row r="25" spans="1:24" x14ac:dyDescent="0.35">
      <c r="G25" s="230"/>
      <c r="H25" s="230"/>
      <c r="I25" s="230"/>
    </row>
  </sheetData>
  <mergeCells count="18">
    <mergeCell ref="A1:R1"/>
    <mergeCell ref="H2:L2"/>
    <mergeCell ref="M2:M4"/>
    <mergeCell ref="N2:Q2"/>
    <mergeCell ref="R2:R4"/>
    <mergeCell ref="H3:I3"/>
    <mergeCell ref="J3:L3"/>
    <mergeCell ref="N3:O3"/>
    <mergeCell ref="P3:Q3"/>
    <mergeCell ref="S2:W2"/>
    <mergeCell ref="X2:X4"/>
    <mergeCell ref="S3:T3"/>
    <mergeCell ref="U3:W3"/>
    <mergeCell ref="A18:B18"/>
    <mergeCell ref="A2:A4"/>
    <mergeCell ref="B2:B4"/>
    <mergeCell ref="C2:F3"/>
    <mergeCell ref="G2:G4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2"/>
  <sheetViews>
    <sheetView topLeftCell="A61" zoomScale="115" zoomScaleNormal="115" workbookViewId="0">
      <selection activeCell="E70" sqref="E70"/>
    </sheetView>
  </sheetViews>
  <sheetFormatPr defaultRowHeight="12.75" x14ac:dyDescent="0.2"/>
  <cols>
    <col min="1" max="1" width="1.28515625" style="11" customWidth="1"/>
    <col min="2" max="2" width="42.28515625" style="11" customWidth="1"/>
    <col min="3" max="5" width="8" style="11" customWidth="1"/>
    <col min="6" max="14" width="7.42578125" style="11" customWidth="1"/>
    <col min="15" max="17" width="8" style="11" customWidth="1"/>
    <col min="18" max="16384" width="9.140625" style="11"/>
  </cols>
  <sheetData>
    <row r="1" spans="1:17" ht="24.75" x14ac:dyDescent="0.6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 t="s">
        <v>96</v>
      </c>
    </row>
    <row r="2" spans="1:17" ht="5.25" customHeight="1" x14ac:dyDescent="0.6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7"/>
    </row>
    <row r="3" spans="1:17" ht="27.75" x14ac:dyDescent="0.65">
      <c r="A3" s="504" t="s">
        <v>157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</row>
    <row r="4" spans="1:17" ht="4.5" customHeight="1" x14ac:dyDescent="0.6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22.5" x14ac:dyDescent="0.2">
      <c r="A5" s="505" t="s">
        <v>97</v>
      </c>
      <c r="B5" s="505"/>
      <c r="C5" s="506" t="s">
        <v>98</v>
      </c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 t="s">
        <v>69</v>
      </c>
      <c r="P5" s="506"/>
      <c r="Q5" s="506"/>
    </row>
    <row r="6" spans="1:17" ht="22.5" x14ac:dyDescent="0.2">
      <c r="A6" s="505"/>
      <c r="B6" s="505"/>
      <c r="C6" s="506" t="s">
        <v>14</v>
      </c>
      <c r="D6" s="506"/>
      <c r="E6" s="506"/>
      <c r="F6" s="506" t="s">
        <v>34</v>
      </c>
      <c r="G6" s="506"/>
      <c r="H6" s="506"/>
      <c r="I6" s="506" t="s">
        <v>38</v>
      </c>
      <c r="J6" s="506"/>
      <c r="K6" s="506"/>
      <c r="L6" s="506" t="s">
        <v>39</v>
      </c>
      <c r="M6" s="506"/>
      <c r="N6" s="506"/>
      <c r="O6" s="506"/>
      <c r="P6" s="506"/>
      <c r="Q6" s="506"/>
    </row>
    <row r="7" spans="1:17" ht="22.5" x14ac:dyDescent="0.2">
      <c r="A7" s="505"/>
      <c r="B7" s="505"/>
      <c r="C7" s="83" t="s">
        <v>8</v>
      </c>
      <c r="D7" s="83" t="s">
        <v>9</v>
      </c>
      <c r="E7" s="83" t="s">
        <v>10</v>
      </c>
      <c r="F7" s="83" t="s">
        <v>8</v>
      </c>
      <c r="G7" s="83" t="s">
        <v>9</v>
      </c>
      <c r="H7" s="83" t="s">
        <v>10</v>
      </c>
      <c r="I7" s="83" t="s">
        <v>8</v>
      </c>
      <c r="J7" s="83" t="s">
        <v>9</v>
      </c>
      <c r="K7" s="83" t="s">
        <v>10</v>
      </c>
      <c r="L7" s="83" t="s">
        <v>8</v>
      </c>
      <c r="M7" s="83" t="s">
        <v>9</v>
      </c>
      <c r="N7" s="83" t="s">
        <v>10</v>
      </c>
      <c r="O7" s="83" t="s">
        <v>8</v>
      </c>
      <c r="P7" s="83" t="s">
        <v>9</v>
      </c>
      <c r="Q7" s="83" t="s">
        <v>10</v>
      </c>
    </row>
    <row r="8" spans="1:17" ht="22.5" x14ac:dyDescent="0.2">
      <c r="A8" s="507" t="s">
        <v>11</v>
      </c>
      <c r="B8" s="507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17" ht="22.5" x14ac:dyDescent="0.55000000000000004">
      <c r="A9" s="20"/>
      <c r="B9" s="21" t="s">
        <v>13</v>
      </c>
      <c r="C9" s="22">
        <f>แยกชั้นปี!BE6</f>
        <v>102</v>
      </c>
      <c r="D9" s="22">
        <f>แยกชั้นปี!BF6</f>
        <v>17</v>
      </c>
      <c r="E9" s="178">
        <f>แยกชั้นปี!BG6</f>
        <v>119</v>
      </c>
      <c r="F9" s="22"/>
      <c r="G9" s="22"/>
      <c r="H9" s="22"/>
      <c r="I9" s="22"/>
      <c r="J9" s="22"/>
      <c r="K9" s="22"/>
      <c r="L9" s="22"/>
      <c r="M9" s="22"/>
      <c r="N9" s="22"/>
      <c r="O9" s="24">
        <f>C9+F9+I9+L9</f>
        <v>102</v>
      </c>
      <c r="P9" s="24">
        <f>D9+G9+J9+M9</f>
        <v>17</v>
      </c>
      <c r="Q9" s="23">
        <f>SUM(O9:P9)</f>
        <v>119</v>
      </c>
    </row>
    <row r="10" spans="1:17" ht="22.5" x14ac:dyDescent="0.55000000000000004">
      <c r="A10" s="25"/>
      <c r="B10" s="26" t="s">
        <v>121</v>
      </c>
      <c r="C10" s="27">
        <f>แยกชั้นปี!BE7</f>
        <v>101</v>
      </c>
      <c r="D10" s="27">
        <f>แยกชั้นปี!BF7</f>
        <v>15</v>
      </c>
      <c r="E10" s="179">
        <f>แยกชั้นปี!BG7</f>
        <v>116</v>
      </c>
      <c r="F10" s="27"/>
      <c r="G10" s="27"/>
      <c r="H10" s="27"/>
      <c r="I10" s="27"/>
      <c r="J10" s="27"/>
      <c r="K10" s="27"/>
      <c r="L10" s="27"/>
      <c r="M10" s="27"/>
      <c r="N10" s="27"/>
      <c r="O10" s="29">
        <f t="shared" ref="O10:P16" si="0">C10+F10+I10+L10</f>
        <v>101</v>
      </c>
      <c r="P10" s="29">
        <f t="shared" si="0"/>
        <v>15</v>
      </c>
      <c r="Q10" s="28">
        <f t="shared" ref="Q10:Q16" si="1">SUM(O10:P10)</f>
        <v>116</v>
      </c>
    </row>
    <row r="11" spans="1:17" ht="22.5" x14ac:dyDescent="0.55000000000000004">
      <c r="A11" s="25"/>
      <c r="B11" s="26" t="s">
        <v>16</v>
      </c>
      <c r="C11" s="27">
        <f>แยกชั้นปี!BE9</f>
        <v>18</v>
      </c>
      <c r="D11" s="27">
        <f>แยกชั้นปี!BF9</f>
        <v>219</v>
      </c>
      <c r="E11" s="179">
        <f>แยกชั้นปี!BG9</f>
        <v>237</v>
      </c>
      <c r="F11" s="27"/>
      <c r="G11" s="27"/>
      <c r="H11" s="27"/>
      <c r="I11" s="27"/>
      <c r="J11" s="27"/>
      <c r="K11" s="27"/>
      <c r="L11" s="27"/>
      <c r="M11" s="27"/>
      <c r="N11" s="27"/>
      <c r="O11" s="29">
        <f t="shared" si="0"/>
        <v>18</v>
      </c>
      <c r="P11" s="29">
        <f t="shared" si="0"/>
        <v>219</v>
      </c>
      <c r="Q11" s="28">
        <f t="shared" si="1"/>
        <v>237</v>
      </c>
    </row>
    <row r="12" spans="1:17" ht="22.5" x14ac:dyDescent="0.55000000000000004">
      <c r="A12" s="25"/>
      <c r="B12" s="26" t="s">
        <v>17</v>
      </c>
      <c r="C12" s="27">
        <f>แยกชั้นปี!BE10</f>
        <v>366</v>
      </c>
      <c r="D12" s="27">
        <f>แยกชั้นปี!BF10</f>
        <v>75</v>
      </c>
      <c r="E12" s="179">
        <f>แยกชั้นปี!BG10</f>
        <v>441</v>
      </c>
      <c r="F12" s="27"/>
      <c r="G12" s="27"/>
      <c r="H12" s="27"/>
      <c r="I12" s="27"/>
      <c r="J12" s="27"/>
      <c r="K12" s="27"/>
      <c r="L12" s="27"/>
      <c r="M12" s="27"/>
      <c r="N12" s="27"/>
      <c r="O12" s="29">
        <f t="shared" si="0"/>
        <v>366</v>
      </c>
      <c r="P12" s="29">
        <f t="shared" si="0"/>
        <v>75</v>
      </c>
      <c r="Q12" s="28">
        <f t="shared" si="1"/>
        <v>441</v>
      </c>
    </row>
    <row r="13" spans="1:17" ht="22.5" x14ac:dyDescent="0.55000000000000004">
      <c r="A13" s="25"/>
      <c r="B13" s="26" t="s">
        <v>18</v>
      </c>
      <c r="C13" s="27">
        <f>แยกชั้นปี!BE11</f>
        <v>9</v>
      </c>
      <c r="D13" s="27">
        <f>แยกชั้นปี!BF11</f>
        <v>12</v>
      </c>
      <c r="E13" s="179">
        <f>แยกชั้นปี!BG11</f>
        <v>21</v>
      </c>
      <c r="F13" s="27"/>
      <c r="G13" s="27"/>
      <c r="H13" s="27"/>
      <c r="I13" s="27"/>
      <c r="J13" s="27"/>
      <c r="K13" s="27"/>
      <c r="L13" s="27"/>
      <c r="M13" s="27"/>
      <c r="N13" s="27"/>
      <c r="O13" s="29">
        <f t="shared" si="0"/>
        <v>9</v>
      </c>
      <c r="P13" s="29">
        <f t="shared" si="0"/>
        <v>12</v>
      </c>
      <c r="Q13" s="28">
        <f t="shared" si="1"/>
        <v>21</v>
      </c>
    </row>
    <row r="14" spans="1:17" ht="22.5" x14ac:dyDescent="0.55000000000000004">
      <c r="A14" s="25"/>
      <c r="B14" s="26" t="s">
        <v>91</v>
      </c>
      <c r="C14" s="27">
        <f>แยกชั้นปี!BE13</f>
        <v>7</v>
      </c>
      <c r="D14" s="27">
        <f>แยกชั้นปี!BF13</f>
        <v>26</v>
      </c>
      <c r="E14" s="179">
        <f>แยกชั้นปี!BG13</f>
        <v>33</v>
      </c>
      <c r="F14" s="27"/>
      <c r="G14" s="27"/>
      <c r="H14" s="27"/>
      <c r="I14" s="27"/>
      <c r="J14" s="27"/>
      <c r="K14" s="27"/>
      <c r="L14" s="27"/>
      <c r="M14" s="27"/>
      <c r="N14" s="27"/>
      <c r="O14" s="29">
        <f t="shared" si="0"/>
        <v>7</v>
      </c>
      <c r="P14" s="29">
        <f t="shared" si="0"/>
        <v>26</v>
      </c>
      <c r="Q14" s="28">
        <f t="shared" si="1"/>
        <v>33</v>
      </c>
    </row>
    <row r="15" spans="1:17" ht="22.5" x14ac:dyDescent="0.55000000000000004">
      <c r="A15" s="25"/>
      <c r="B15" s="26" t="s">
        <v>92</v>
      </c>
      <c r="C15" s="27">
        <f>แยกชั้นปี!BE14</f>
        <v>41</v>
      </c>
      <c r="D15" s="27">
        <f>แยกชั้นปี!BF14</f>
        <v>31</v>
      </c>
      <c r="E15" s="179">
        <f>แยกชั้นปี!BG14</f>
        <v>72</v>
      </c>
      <c r="F15" s="27"/>
      <c r="G15" s="27"/>
      <c r="H15" s="27"/>
      <c r="I15" s="27"/>
      <c r="J15" s="27"/>
      <c r="K15" s="27"/>
      <c r="L15" s="27"/>
      <c r="M15" s="27"/>
      <c r="N15" s="27"/>
      <c r="O15" s="29">
        <f t="shared" si="0"/>
        <v>41</v>
      </c>
      <c r="P15" s="29">
        <f t="shared" si="0"/>
        <v>31</v>
      </c>
      <c r="Q15" s="28">
        <f t="shared" si="1"/>
        <v>72</v>
      </c>
    </row>
    <row r="16" spans="1:17" ht="22.5" x14ac:dyDescent="0.55000000000000004">
      <c r="A16" s="25"/>
      <c r="B16" s="26" t="s">
        <v>94</v>
      </c>
      <c r="C16" s="27">
        <f>แยกชั้นปี!BE15</f>
        <v>34</v>
      </c>
      <c r="D16" s="27">
        <f>แยกชั้นปี!BF15</f>
        <v>12</v>
      </c>
      <c r="E16" s="179">
        <f>แยกชั้นปี!BG15</f>
        <v>46</v>
      </c>
      <c r="F16" s="27"/>
      <c r="G16" s="27"/>
      <c r="H16" s="27"/>
      <c r="I16" s="27"/>
      <c r="J16" s="27"/>
      <c r="K16" s="27"/>
      <c r="L16" s="27"/>
      <c r="M16" s="27"/>
      <c r="N16" s="27"/>
      <c r="O16" s="29">
        <f t="shared" si="0"/>
        <v>34</v>
      </c>
      <c r="P16" s="29">
        <f t="shared" si="0"/>
        <v>12</v>
      </c>
      <c r="Q16" s="28">
        <f t="shared" si="1"/>
        <v>46</v>
      </c>
    </row>
    <row r="17" spans="1:17" ht="22.5" x14ac:dyDescent="0.55000000000000004">
      <c r="A17" s="25"/>
      <c r="B17" s="30" t="s">
        <v>116</v>
      </c>
      <c r="C17" s="31">
        <f>แยกชั้นปี!BE18</f>
        <v>16</v>
      </c>
      <c r="D17" s="31">
        <f>แยกชั้นปี!BF18</f>
        <v>142</v>
      </c>
      <c r="E17" s="180">
        <f>แยกชั้นปี!BG18</f>
        <v>158</v>
      </c>
      <c r="F17" s="31"/>
      <c r="G17" s="31"/>
      <c r="H17" s="31"/>
      <c r="I17" s="31"/>
      <c r="J17" s="31"/>
      <c r="K17" s="31"/>
      <c r="L17" s="31"/>
      <c r="M17" s="31"/>
      <c r="N17" s="31"/>
      <c r="O17" s="33">
        <f t="shared" ref="O17" si="2">C17+F17+I17+L17</f>
        <v>16</v>
      </c>
      <c r="P17" s="33">
        <f t="shared" ref="P17" si="3">D17+G17+J17+M17</f>
        <v>142</v>
      </c>
      <c r="Q17" s="32">
        <f t="shared" ref="Q17" si="4">SUM(O17:P17)</f>
        <v>158</v>
      </c>
    </row>
    <row r="18" spans="1:17" ht="22.5" x14ac:dyDescent="0.55000000000000004">
      <c r="A18" s="25"/>
      <c r="B18" s="34" t="s">
        <v>99</v>
      </c>
      <c r="C18" s="35">
        <f>SUM(C9:C17)</f>
        <v>694</v>
      </c>
      <c r="D18" s="35">
        <f>SUM(D9:D17)</f>
        <v>549</v>
      </c>
      <c r="E18" s="35">
        <f>SUM(E9:E17)</f>
        <v>1243</v>
      </c>
      <c r="F18" s="35"/>
      <c r="G18" s="35"/>
      <c r="H18" s="35"/>
      <c r="I18" s="35"/>
      <c r="J18" s="35"/>
      <c r="K18" s="35"/>
      <c r="L18" s="35"/>
      <c r="M18" s="35"/>
      <c r="N18" s="35"/>
      <c r="O18" s="35">
        <f>SUM(O9:O17)</f>
        <v>694</v>
      </c>
      <c r="P18" s="35">
        <f t="shared" ref="P18:Q18" si="5">SUM(P9:P17)</f>
        <v>549</v>
      </c>
      <c r="Q18" s="35">
        <f t="shared" si="5"/>
        <v>1243</v>
      </c>
    </row>
    <row r="19" spans="1:17" ht="22.5" x14ac:dyDescent="0.55000000000000004">
      <c r="A19" s="25"/>
      <c r="B19" s="77" t="s">
        <v>15</v>
      </c>
      <c r="C19" s="36">
        <f>แยกชั้นปี!BE8</f>
        <v>52</v>
      </c>
      <c r="D19" s="36">
        <f>แยกชั้นปี!BF8</f>
        <v>11</v>
      </c>
      <c r="E19" s="36">
        <f>แยกชั้นปี!BG8</f>
        <v>63</v>
      </c>
      <c r="F19" s="36"/>
      <c r="G19" s="36"/>
      <c r="H19" s="36"/>
      <c r="I19" s="36"/>
      <c r="J19" s="36"/>
      <c r="K19" s="36"/>
      <c r="L19" s="36"/>
      <c r="M19" s="36"/>
      <c r="N19" s="36"/>
      <c r="O19" s="38">
        <f>C19+F19+I19+L19</f>
        <v>52</v>
      </c>
      <c r="P19" s="38">
        <f>D19+G19+J19+M19</f>
        <v>11</v>
      </c>
      <c r="Q19" s="37">
        <f>SUM(O19:P19)</f>
        <v>63</v>
      </c>
    </row>
    <row r="20" spans="1:17" ht="22.5" x14ac:dyDescent="0.55000000000000004">
      <c r="A20" s="25"/>
      <c r="B20" s="77" t="s">
        <v>19</v>
      </c>
      <c r="C20" s="36">
        <f>แยกชั้นปี!BE12</f>
        <v>31</v>
      </c>
      <c r="D20" s="36">
        <f>แยกชั้นปี!BF12</f>
        <v>64</v>
      </c>
      <c r="E20" s="36">
        <f>แยกชั้นปี!BG12</f>
        <v>95</v>
      </c>
      <c r="F20" s="36"/>
      <c r="G20" s="36"/>
      <c r="H20" s="36"/>
      <c r="I20" s="36"/>
      <c r="J20" s="36"/>
      <c r="K20" s="36"/>
      <c r="L20" s="36"/>
      <c r="M20" s="36"/>
      <c r="N20" s="36"/>
      <c r="O20" s="38">
        <f>C20+F20+I20+L20</f>
        <v>31</v>
      </c>
      <c r="P20" s="38">
        <f>D20+G20+J20+M20</f>
        <v>64</v>
      </c>
      <c r="Q20" s="37">
        <f>SUM(O20:P20)</f>
        <v>95</v>
      </c>
    </row>
    <row r="21" spans="1:17" ht="22.5" x14ac:dyDescent="0.55000000000000004">
      <c r="A21" s="25"/>
      <c r="B21" s="34" t="s">
        <v>100</v>
      </c>
      <c r="C21" s="35">
        <f>SUM(C19:C20)</f>
        <v>83</v>
      </c>
      <c r="D21" s="35">
        <f t="shared" ref="D21:E21" si="6">SUM(D19:D20)</f>
        <v>75</v>
      </c>
      <c r="E21" s="35">
        <f t="shared" si="6"/>
        <v>158</v>
      </c>
      <c r="F21" s="35"/>
      <c r="G21" s="35"/>
      <c r="H21" s="35"/>
      <c r="I21" s="35"/>
      <c r="J21" s="35"/>
      <c r="K21" s="35"/>
      <c r="L21" s="35"/>
      <c r="M21" s="35"/>
      <c r="N21" s="35"/>
      <c r="O21" s="35">
        <f>SUM(O19:O20)</f>
        <v>83</v>
      </c>
      <c r="P21" s="35">
        <f t="shared" ref="P21:Q21" si="7">SUM(P19:P20)</f>
        <v>75</v>
      </c>
      <c r="Q21" s="35">
        <f t="shared" si="7"/>
        <v>158</v>
      </c>
    </row>
    <row r="22" spans="1:17" ht="22.5" x14ac:dyDescent="0.55000000000000004">
      <c r="A22" s="25"/>
      <c r="B22" s="26" t="str">
        <f>[1]แยกชั้นปี!D17</f>
        <v xml:space="preserve">เทคโนโลยีออกแบบผลิตภัณฑ์และบรรจุภัณฑ์ </v>
      </c>
      <c r="C22" s="27">
        <f>แยกชั้นปี!BE16</f>
        <v>20</v>
      </c>
      <c r="D22" s="27">
        <f>แยกชั้นปี!BF16</f>
        <v>9</v>
      </c>
      <c r="E22" s="28">
        <f t="shared" ref="E22" si="8">SUM(C22:D22)</f>
        <v>29</v>
      </c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ref="O22:P23" si="9">C22+F22+I22+L22</f>
        <v>20</v>
      </c>
      <c r="P22" s="29">
        <f t="shared" si="9"/>
        <v>9</v>
      </c>
      <c r="Q22" s="28">
        <f>SUM(O22:P22)</f>
        <v>29</v>
      </c>
    </row>
    <row r="23" spans="1:17" ht="22.5" x14ac:dyDescent="0.55000000000000004">
      <c r="A23" s="25"/>
      <c r="B23" s="26" t="str">
        <f>[1]แยกชั้นปี!D19</f>
        <v xml:space="preserve">เทคโนโลยีโยธาและสถาปัตยกรรม </v>
      </c>
      <c r="C23" s="27">
        <f>แยกชั้นปี!BE17</f>
        <v>124</v>
      </c>
      <c r="D23" s="27">
        <f>แยกชั้นปี!BF17</f>
        <v>41</v>
      </c>
      <c r="E23" s="28">
        <f t="shared" ref="E23" si="10">SUM(C23:D23)</f>
        <v>165</v>
      </c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9"/>
        <v>124</v>
      </c>
      <c r="P23" s="29">
        <f t="shared" si="9"/>
        <v>41</v>
      </c>
      <c r="Q23" s="28">
        <f>SUM(O23:P23)</f>
        <v>165</v>
      </c>
    </row>
    <row r="24" spans="1:17" ht="22.5" x14ac:dyDescent="0.55000000000000004">
      <c r="A24" s="39"/>
      <c r="B24" s="40" t="s">
        <v>101</v>
      </c>
      <c r="C24" s="35">
        <f>SUM(C22:C23)</f>
        <v>144</v>
      </c>
      <c r="D24" s="35">
        <f>SUM(D22:D23)</f>
        <v>50</v>
      </c>
      <c r="E24" s="35">
        <f>SUM(E22:E23)</f>
        <v>194</v>
      </c>
      <c r="F24" s="35"/>
      <c r="G24" s="35"/>
      <c r="H24" s="35"/>
      <c r="I24" s="35"/>
      <c r="J24" s="35"/>
      <c r="K24" s="35"/>
      <c r="L24" s="35"/>
      <c r="M24" s="35"/>
      <c r="N24" s="35"/>
      <c r="O24" s="35">
        <f>SUM(O22:O23)</f>
        <v>144</v>
      </c>
      <c r="P24" s="35">
        <f>SUM(P22:P23)</f>
        <v>50</v>
      </c>
      <c r="Q24" s="35">
        <f>SUM(Q22:Q23)</f>
        <v>194</v>
      </c>
    </row>
    <row r="25" spans="1:17" ht="22.5" x14ac:dyDescent="0.2">
      <c r="A25" s="503" t="s">
        <v>21</v>
      </c>
      <c r="B25" s="503"/>
      <c r="C25" s="41">
        <f>C18+C21+C24</f>
        <v>921</v>
      </c>
      <c r="D25" s="41">
        <f>D18+D21+D24</f>
        <v>674</v>
      </c>
      <c r="E25" s="41">
        <f>E18+E21+E24</f>
        <v>1595</v>
      </c>
      <c r="F25" s="41"/>
      <c r="G25" s="41"/>
      <c r="H25" s="41"/>
      <c r="I25" s="41"/>
      <c r="J25" s="41"/>
      <c r="K25" s="41"/>
      <c r="L25" s="41"/>
      <c r="M25" s="41"/>
      <c r="N25" s="41"/>
      <c r="O25" s="41">
        <f>O18+O21+O24</f>
        <v>921</v>
      </c>
      <c r="P25" s="41">
        <f>P18+P21+P24</f>
        <v>674</v>
      </c>
      <c r="Q25" s="41">
        <f>Q18+Q21+Q24</f>
        <v>1595</v>
      </c>
    </row>
    <row r="26" spans="1:17" ht="22.5" x14ac:dyDescent="0.55000000000000004">
      <c r="A26" s="508" t="s">
        <v>22</v>
      </c>
      <c r="B26" s="509"/>
      <c r="C26" s="85"/>
      <c r="D26" s="85"/>
      <c r="E26" s="8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4"/>
    </row>
    <row r="27" spans="1:17" ht="22.5" x14ac:dyDescent="0.55000000000000004">
      <c r="A27" s="20"/>
      <c r="B27" s="21" t="s">
        <v>24</v>
      </c>
      <c r="C27" s="22">
        <f>แยกชั้นปี!BE21</f>
        <v>6</v>
      </c>
      <c r="D27" s="22">
        <f>แยกชั้นปี!BF21</f>
        <v>312</v>
      </c>
      <c r="E27" s="23">
        <f t="shared" ref="E27:E37" si="11">SUM(C27:D27)</f>
        <v>318</v>
      </c>
      <c r="F27" s="22"/>
      <c r="G27" s="22"/>
      <c r="H27" s="22"/>
      <c r="I27" s="22"/>
      <c r="J27" s="22"/>
      <c r="K27" s="22"/>
      <c r="L27" s="22"/>
      <c r="M27" s="22"/>
      <c r="N27" s="22"/>
      <c r="O27" s="24">
        <f t="shared" ref="O27:P40" si="12">C27+F27+I27+L27</f>
        <v>6</v>
      </c>
      <c r="P27" s="24">
        <f t="shared" si="12"/>
        <v>312</v>
      </c>
      <c r="Q27" s="23">
        <f t="shared" ref="Q27:Q40" si="13">SUM(O27:P27)</f>
        <v>318</v>
      </c>
    </row>
    <row r="28" spans="1:17" ht="22.5" x14ac:dyDescent="0.55000000000000004">
      <c r="A28" s="25"/>
      <c r="B28" s="26" t="s">
        <v>25</v>
      </c>
      <c r="C28" s="27">
        <f>แยกชั้นปี!BE22</f>
        <v>94</v>
      </c>
      <c r="D28" s="27">
        <f>แยกชั้นปี!BF22</f>
        <v>204</v>
      </c>
      <c r="E28" s="28">
        <f t="shared" si="11"/>
        <v>298</v>
      </c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12"/>
        <v>94</v>
      </c>
      <c r="P28" s="29">
        <f t="shared" si="12"/>
        <v>204</v>
      </c>
      <c r="Q28" s="28">
        <f t="shared" si="13"/>
        <v>298</v>
      </c>
    </row>
    <row r="29" spans="1:17" ht="22.5" x14ac:dyDescent="0.55000000000000004">
      <c r="A29" s="25"/>
      <c r="B29" s="26" t="s">
        <v>26</v>
      </c>
      <c r="C29" s="27">
        <f>แยกชั้นปี!BE23</f>
        <v>120</v>
      </c>
      <c r="D29" s="27">
        <f>แยกชั้นปี!BF23</f>
        <v>168</v>
      </c>
      <c r="E29" s="28">
        <f t="shared" si="11"/>
        <v>288</v>
      </c>
      <c r="F29" s="27"/>
      <c r="G29" s="27"/>
      <c r="H29" s="27"/>
      <c r="I29" s="27"/>
      <c r="J29" s="27"/>
      <c r="K29" s="27"/>
      <c r="L29" s="27"/>
      <c r="M29" s="27"/>
      <c r="N29" s="27"/>
      <c r="O29" s="29">
        <f t="shared" si="12"/>
        <v>120</v>
      </c>
      <c r="P29" s="29">
        <f t="shared" si="12"/>
        <v>168</v>
      </c>
      <c r="Q29" s="28">
        <f t="shared" si="13"/>
        <v>288</v>
      </c>
    </row>
    <row r="30" spans="1:17" ht="22.5" x14ac:dyDescent="0.55000000000000004">
      <c r="A30" s="43"/>
      <c r="B30" s="26" t="s">
        <v>27</v>
      </c>
      <c r="C30" s="27">
        <f>แยกชั้นปี!BE24</f>
        <v>89</v>
      </c>
      <c r="D30" s="27">
        <f>แยกชั้นปี!BF24</f>
        <v>219</v>
      </c>
      <c r="E30" s="28">
        <f t="shared" si="11"/>
        <v>308</v>
      </c>
      <c r="F30" s="29"/>
      <c r="G30" s="29"/>
      <c r="H30" s="29"/>
      <c r="I30" s="29"/>
      <c r="J30" s="29"/>
      <c r="K30" s="29"/>
      <c r="L30" s="29"/>
      <c r="M30" s="29"/>
      <c r="N30" s="29"/>
      <c r="O30" s="29">
        <f t="shared" si="12"/>
        <v>89</v>
      </c>
      <c r="P30" s="29">
        <f t="shared" si="12"/>
        <v>219</v>
      </c>
      <c r="Q30" s="28">
        <f t="shared" si="13"/>
        <v>308</v>
      </c>
    </row>
    <row r="31" spans="1:17" ht="22.5" x14ac:dyDescent="0.55000000000000004">
      <c r="A31" s="43"/>
      <c r="B31" s="26" t="s">
        <v>28</v>
      </c>
      <c r="C31" s="27">
        <f>แยกชั้นปี!BE25</f>
        <v>43</v>
      </c>
      <c r="D31" s="27">
        <f>แยกชั้นปี!BF25</f>
        <v>265</v>
      </c>
      <c r="E31" s="28">
        <f t="shared" si="11"/>
        <v>308</v>
      </c>
      <c r="F31" s="29"/>
      <c r="G31" s="29"/>
      <c r="H31" s="29"/>
      <c r="I31" s="29"/>
      <c r="J31" s="29"/>
      <c r="K31" s="29"/>
      <c r="L31" s="29"/>
      <c r="M31" s="29"/>
      <c r="N31" s="29"/>
      <c r="O31" s="29">
        <f t="shared" si="12"/>
        <v>43</v>
      </c>
      <c r="P31" s="29">
        <f t="shared" si="12"/>
        <v>265</v>
      </c>
      <c r="Q31" s="28">
        <f t="shared" si="13"/>
        <v>308</v>
      </c>
    </row>
    <row r="32" spans="1:17" ht="22.5" x14ac:dyDescent="0.55000000000000004">
      <c r="A32" s="43"/>
      <c r="B32" s="26" t="s">
        <v>29</v>
      </c>
      <c r="C32" s="27">
        <f>แยกชั้นปี!BE26</f>
        <v>91</v>
      </c>
      <c r="D32" s="27">
        <f>แยกชั้นปี!BF26</f>
        <v>212</v>
      </c>
      <c r="E32" s="28">
        <f t="shared" si="11"/>
        <v>303</v>
      </c>
      <c r="F32" s="29"/>
      <c r="G32" s="29"/>
      <c r="H32" s="29"/>
      <c r="I32" s="29"/>
      <c r="J32" s="29"/>
      <c r="K32" s="29"/>
      <c r="L32" s="29"/>
      <c r="M32" s="29"/>
      <c r="N32" s="29"/>
      <c r="O32" s="29">
        <f t="shared" si="12"/>
        <v>91</v>
      </c>
      <c r="P32" s="29">
        <f t="shared" si="12"/>
        <v>212</v>
      </c>
      <c r="Q32" s="28">
        <f t="shared" si="13"/>
        <v>303</v>
      </c>
    </row>
    <row r="33" spans="1:17" ht="22.5" x14ac:dyDescent="0.55000000000000004">
      <c r="A33" s="43"/>
      <c r="B33" s="26" t="s">
        <v>30</v>
      </c>
      <c r="C33" s="27">
        <f>แยกชั้นปี!BE27</f>
        <v>23</v>
      </c>
      <c r="D33" s="27">
        <f>แยกชั้นปี!BF27</f>
        <v>290</v>
      </c>
      <c r="E33" s="28">
        <f t="shared" si="11"/>
        <v>313</v>
      </c>
      <c r="F33" s="29"/>
      <c r="G33" s="29"/>
      <c r="H33" s="29"/>
      <c r="I33" s="29"/>
      <c r="J33" s="29"/>
      <c r="K33" s="29"/>
      <c r="L33" s="29"/>
      <c r="M33" s="29"/>
      <c r="N33" s="29"/>
      <c r="O33" s="29">
        <f t="shared" si="12"/>
        <v>23</v>
      </c>
      <c r="P33" s="29">
        <f t="shared" si="12"/>
        <v>290</v>
      </c>
      <c r="Q33" s="28">
        <f t="shared" si="13"/>
        <v>313</v>
      </c>
    </row>
    <row r="34" spans="1:17" ht="22.5" x14ac:dyDescent="0.55000000000000004">
      <c r="A34" s="43"/>
      <c r="B34" s="26" t="s">
        <v>31</v>
      </c>
      <c r="C34" s="27">
        <f>แยกชั้นปี!BE28</f>
        <v>48</v>
      </c>
      <c r="D34" s="27">
        <f>แยกชั้นปี!BF28</f>
        <v>249</v>
      </c>
      <c r="E34" s="28">
        <f t="shared" si="11"/>
        <v>297</v>
      </c>
      <c r="F34" s="29"/>
      <c r="G34" s="29"/>
      <c r="H34" s="29"/>
      <c r="I34" s="29"/>
      <c r="J34" s="29"/>
      <c r="K34" s="29"/>
      <c r="L34" s="29"/>
      <c r="M34" s="29"/>
      <c r="N34" s="29"/>
      <c r="O34" s="29">
        <f t="shared" si="12"/>
        <v>48</v>
      </c>
      <c r="P34" s="29">
        <f t="shared" si="12"/>
        <v>249</v>
      </c>
      <c r="Q34" s="28">
        <f t="shared" si="13"/>
        <v>297</v>
      </c>
    </row>
    <row r="35" spans="1:17" ht="22.5" x14ac:dyDescent="0.55000000000000004">
      <c r="A35" s="43"/>
      <c r="B35" s="26" t="s">
        <v>32</v>
      </c>
      <c r="C35" s="27">
        <f>แยกชั้นปี!BE29</f>
        <v>214</v>
      </c>
      <c r="D35" s="27">
        <f>แยกชั้นปี!BF29</f>
        <v>128</v>
      </c>
      <c r="E35" s="28">
        <f t="shared" si="11"/>
        <v>342</v>
      </c>
      <c r="F35" s="29"/>
      <c r="G35" s="29"/>
      <c r="H35" s="29"/>
      <c r="I35" s="29"/>
      <c r="J35" s="29"/>
      <c r="K35" s="29"/>
      <c r="L35" s="29"/>
      <c r="M35" s="29"/>
      <c r="N35" s="29"/>
      <c r="O35" s="29">
        <f t="shared" si="12"/>
        <v>214</v>
      </c>
      <c r="P35" s="29">
        <f t="shared" si="12"/>
        <v>128</v>
      </c>
      <c r="Q35" s="28">
        <f t="shared" si="13"/>
        <v>342</v>
      </c>
    </row>
    <row r="36" spans="1:17" ht="22.5" x14ac:dyDescent="0.55000000000000004">
      <c r="A36" s="43"/>
      <c r="B36" s="26" t="s">
        <v>33</v>
      </c>
      <c r="C36" s="27">
        <f>แยกชั้นปี!BE30</f>
        <v>192</v>
      </c>
      <c r="D36" s="27">
        <f>แยกชั้นปี!BF30</f>
        <v>43</v>
      </c>
      <c r="E36" s="28">
        <f t="shared" si="11"/>
        <v>235</v>
      </c>
      <c r="F36" s="29"/>
      <c r="G36" s="29"/>
      <c r="H36" s="29"/>
      <c r="I36" s="29"/>
      <c r="J36" s="29"/>
      <c r="K36" s="29"/>
      <c r="L36" s="29"/>
      <c r="M36" s="29"/>
      <c r="N36" s="29"/>
      <c r="O36" s="29">
        <f t="shared" si="12"/>
        <v>192</v>
      </c>
      <c r="P36" s="29">
        <f t="shared" si="12"/>
        <v>43</v>
      </c>
      <c r="Q36" s="28">
        <f t="shared" si="13"/>
        <v>235</v>
      </c>
    </row>
    <row r="37" spans="1:17" ht="22.5" x14ac:dyDescent="0.55000000000000004">
      <c r="A37" s="43"/>
      <c r="B37" s="26" t="s">
        <v>89</v>
      </c>
      <c r="C37" s="27">
        <f>แยกชั้นปี!BE31</f>
        <v>10</v>
      </c>
      <c r="D37" s="27">
        <f>แยกชั้นปี!BF31</f>
        <v>193</v>
      </c>
      <c r="E37" s="28">
        <f t="shared" si="11"/>
        <v>203</v>
      </c>
      <c r="F37" s="29"/>
      <c r="G37" s="29"/>
      <c r="H37" s="29"/>
      <c r="I37" s="29"/>
      <c r="J37" s="29"/>
      <c r="K37" s="29"/>
      <c r="L37" s="29"/>
      <c r="M37" s="29"/>
      <c r="N37" s="29"/>
      <c r="O37" s="29">
        <f t="shared" si="12"/>
        <v>10</v>
      </c>
      <c r="P37" s="29">
        <f t="shared" si="12"/>
        <v>193</v>
      </c>
      <c r="Q37" s="28">
        <f t="shared" si="13"/>
        <v>203</v>
      </c>
    </row>
    <row r="38" spans="1:17" ht="22.5" x14ac:dyDescent="0.55000000000000004">
      <c r="A38" s="43"/>
      <c r="B38" s="26" t="str">
        <f>แยกชั้นปี!D32</f>
        <v>นาฏศิลป์</v>
      </c>
      <c r="C38" s="27">
        <f>แยกชั้นปี!BE32</f>
        <v>35</v>
      </c>
      <c r="D38" s="27">
        <f>แยกชั้นปี!BF32</f>
        <v>46</v>
      </c>
      <c r="E38" s="28">
        <f t="shared" ref="E38" si="14">SUM(C38:D38)</f>
        <v>81</v>
      </c>
      <c r="F38" s="29"/>
      <c r="G38" s="29"/>
      <c r="H38" s="29"/>
      <c r="I38" s="29"/>
      <c r="J38" s="29"/>
      <c r="K38" s="29"/>
      <c r="L38" s="29"/>
      <c r="M38" s="29"/>
      <c r="N38" s="29"/>
      <c r="O38" s="29">
        <f t="shared" ref="O38" si="15">C38+F38+I38+L38</f>
        <v>35</v>
      </c>
      <c r="P38" s="29">
        <f t="shared" ref="P38" si="16">D38+G38+J38+M38</f>
        <v>46</v>
      </c>
      <c r="Q38" s="28">
        <f t="shared" ref="Q38" si="17">SUM(O38:P38)</f>
        <v>81</v>
      </c>
    </row>
    <row r="39" spans="1:17" ht="22.5" x14ac:dyDescent="0.55000000000000004">
      <c r="A39" s="43"/>
      <c r="B39" s="26" t="s">
        <v>35</v>
      </c>
      <c r="C39" s="29"/>
      <c r="D39" s="29"/>
      <c r="E39" s="28"/>
      <c r="F39" s="29">
        <f>แยกชั้นปี!AM33</f>
        <v>6</v>
      </c>
      <c r="G39" s="29">
        <f>แยกชั้นปี!AN33</f>
        <v>6</v>
      </c>
      <c r="H39" s="28">
        <f>SUM(F39:G39)</f>
        <v>12</v>
      </c>
      <c r="I39" s="29"/>
      <c r="J39" s="29"/>
      <c r="K39" s="28"/>
      <c r="L39" s="29"/>
      <c r="M39" s="29"/>
      <c r="N39" s="29"/>
      <c r="O39" s="29">
        <f>C39+F39+I39+L39</f>
        <v>6</v>
      </c>
      <c r="P39" s="29">
        <f>D39+G39+J39+M39</f>
        <v>6</v>
      </c>
      <c r="Q39" s="28">
        <f>SUM(O39:P39)</f>
        <v>12</v>
      </c>
    </row>
    <row r="40" spans="1:17" ht="22.5" x14ac:dyDescent="0.55000000000000004">
      <c r="A40" s="43"/>
      <c r="B40" s="26" t="s">
        <v>37</v>
      </c>
      <c r="C40" s="29"/>
      <c r="D40" s="29"/>
      <c r="E40" s="28"/>
      <c r="F40" s="29"/>
      <c r="G40" s="29"/>
      <c r="H40" s="29"/>
      <c r="I40" s="29">
        <f>แยกชั้นปี!AM34</f>
        <v>96</v>
      </c>
      <c r="J40" s="29">
        <f>แยกชั้นปี!AN34</f>
        <v>90</v>
      </c>
      <c r="K40" s="28">
        <f>SUM(I40:J40)</f>
        <v>186</v>
      </c>
      <c r="L40" s="29">
        <f>แยกชั้นปี!AM35</f>
        <v>15</v>
      </c>
      <c r="M40" s="29">
        <f>แยกชั้นปี!AN35</f>
        <v>18</v>
      </c>
      <c r="N40" s="28">
        <f>SUM(L40:M40)</f>
        <v>33</v>
      </c>
      <c r="O40" s="29">
        <f t="shared" si="12"/>
        <v>111</v>
      </c>
      <c r="P40" s="29">
        <f t="shared" si="12"/>
        <v>108</v>
      </c>
      <c r="Q40" s="28">
        <f t="shared" si="13"/>
        <v>219</v>
      </c>
    </row>
    <row r="41" spans="1:17" ht="22.5" x14ac:dyDescent="0.2">
      <c r="A41" s="503" t="s">
        <v>40</v>
      </c>
      <c r="B41" s="503"/>
      <c r="C41" s="42">
        <f t="shared" ref="C41:Q41" si="18">SUM(C27:C40)</f>
        <v>965</v>
      </c>
      <c r="D41" s="42">
        <f t="shared" si="18"/>
        <v>2329</v>
      </c>
      <c r="E41" s="42">
        <f t="shared" si="18"/>
        <v>3294</v>
      </c>
      <c r="F41" s="42">
        <f t="shared" si="18"/>
        <v>6</v>
      </c>
      <c r="G41" s="42">
        <f t="shared" si="18"/>
        <v>6</v>
      </c>
      <c r="H41" s="42">
        <f t="shared" si="18"/>
        <v>12</v>
      </c>
      <c r="I41" s="42">
        <f t="shared" si="18"/>
        <v>96</v>
      </c>
      <c r="J41" s="42">
        <f t="shared" si="18"/>
        <v>90</v>
      </c>
      <c r="K41" s="42">
        <f t="shared" si="18"/>
        <v>186</v>
      </c>
      <c r="L41" s="42">
        <f t="shared" si="18"/>
        <v>15</v>
      </c>
      <c r="M41" s="42">
        <f t="shared" si="18"/>
        <v>18</v>
      </c>
      <c r="N41" s="42">
        <f t="shared" si="18"/>
        <v>33</v>
      </c>
      <c r="O41" s="42">
        <f t="shared" si="18"/>
        <v>1082</v>
      </c>
      <c r="P41" s="42">
        <f t="shared" si="18"/>
        <v>2443</v>
      </c>
      <c r="Q41" s="42">
        <f t="shared" si="18"/>
        <v>3525</v>
      </c>
    </row>
    <row r="42" spans="1:17" ht="22.5" x14ac:dyDescent="0.2">
      <c r="A42" s="507" t="s">
        <v>41</v>
      </c>
      <c r="B42" s="507"/>
      <c r="C42" s="87"/>
      <c r="D42" s="87"/>
      <c r="E42" s="86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6"/>
    </row>
    <row r="43" spans="1:17" ht="22.5" x14ac:dyDescent="0.55000000000000004">
      <c r="A43" s="20"/>
      <c r="B43" s="21" t="s">
        <v>43</v>
      </c>
      <c r="C43" s="24">
        <f>แยกชั้นปี!BE38</f>
        <v>54</v>
      </c>
      <c r="D43" s="24">
        <f>แยกชั้นปี!BF38</f>
        <v>74</v>
      </c>
      <c r="E43" s="23">
        <f t="shared" ref="E43:E50" si="19">SUM(C43:D43)</f>
        <v>128</v>
      </c>
      <c r="F43" s="24"/>
      <c r="G43" s="24"/>
      <c r="H43" s="24"/>
      <c r="I43" s="24"/>
      <c r="J43" s="24"/>
      <c r="K43" s="24"/>
      <c r="L43" s="24"/>
      <c r="M43" s="24"/>
      <c r="N43" s="24"/>
      <c r="O43" s="24">
        <f t="shared" ref="O43:P50" si="20">C43+F43+I43+L43</f>
        <v>54</v>
      </c>
      <c r="P43" s="24">
        <f t="shared" si="20"/>
        <v>74</v>
      </c>
      <c r="Q43" s="23">
        <f t="shared" ref="Q43:Q50" si="21">SUM(O43:P43)</f>
        <v>128</v>
      </c>
    </row>
    <row r="44" spans="1:17" ht="22.5" x14ac:dyDescent="0.55000000000000004">
      <c r="A44" s="25"/>
      <c r="B44" s="26" t="s">
        <v>44</v>
      </c>
      <c r="C44" s="29">
        <f>แยกชั้นปี!BE39</f>
        <v>18</v>
      </c>
      <c r="D44" s="29">
        <f>แยกชั้นปี!BF39</f>
        <v>104</v>
      </c>
      <c r="E44" s="28">
        <f t="shared" si="19"/>
        <v>122</v>
      </c>
      <c r="F44" s="29"/>
      <c r="G44" s="29"/>
      <c r="H44" s="29"/>
      <c r="I44" s="29"/>
      <c r="J44" s="29"/>
      <c r="K44" s="29"/>
      <c r="L44" s="29"/>
      <c r="M44" s="29"/>
      <c r="N44" s="29"/>
      <c r="O44" s="29">
        <f t="shared" si="20"/>
        <v>18</v>
      </c>
      <c r="P44" s="29">
        <f t="shared" si="20"/>
        <v>104</v>
      </c>
      <c r="Q44" s="28">
        <f t="shared" si="21"/>
        <v>122</v>
      </c>
    </row>
    <row r="45" spans="1:17" ht="22.5" x14ac:dyDescent="0.55000000000000004">
      <c r="A45" s="25"/>
      <c r="B45" s="26" t="s">
        <v>45</v>
      </c>
      <c r="C45" s="29">
        <f>แยกชั้นปี!BE40</f>
        <v>34</v>
      </c>
      <c r="D45" s="29">
        <f>แยกชั้นปี!BF40</f>
        <v>38</v>
      </c>
      <c r="E45" s="28">
        <f t="shared" si="19"/>
        <v>72</v>
      </c>
      <c r="F45" s="29"/>
      <c r="G45" s="29"/>
      <c r="H45" s="29"/>
      <c r="I45" s="29"/>
      <c r="J45" s="29"/>
      <c r="K45" s="29"/>
      <c r="L45" s="29"/>
      <c r="M45" s="29"/>
      <c r="N45" s="29"/>
      <c r="O45" s="29">
        <f t="shared" si="20"/>
        <v>34</v>
      </c>
      <c r="P45" s="29">
        <f t="shared" si="20"/>
        <v>38</v>
      </c>
      <c r="Q45" s="28">
        <f t="shared" si="21"/>
        <v>72</v>
      </c>
    </row>
    <row r="46" spans="1:17" ht="22.5" x14ac:dyDescent="0.55000000000000004">
      <c r="A46" s="25"/>
      <c r="B46" s="26" t="s">
        <v>46</v>
      </c>
      <c r="C46" s="29">
        <f>แยกชั้นปี!BE41</f>
        <v>75</v>
      </c>
      <c r="D46" s="29">
        <f>แยกชั้นปี!BF41</f>
        <v>247</v>
      </c>
      <c r="E46" s="28">
        <f t="shared" si="19"/>
        <v>322</v>
      </c>
      <c r="F46" s="29"/>
      <c r="G46" s="29"/>
      <c r="H46" s="29"/>
      <c r="I46" s="29"/>
      <c r="J46" s="29"/>
      <c r="K46" s="29"/>
      <c r="L46" s="29"/>
      <c r="M46" s="29"/>
      <c r="N46" s="29"/>
      <c r="O46" s="29">
        <f t="shared" si="20"/>
        <v>75</v>
      </c>
      <c r="P46" s="29">
        <f t="shared" si="20"/>
        <v>247</v>
      </c>
      <c r="Q46" s="28">
        <f t="shared" si="21"/>
        <v>322</v>
      </c>
    </row>
    <row r="47" spans="1:17" ht="22.5" x14ac:dyDescent="0.55000000000000004">
      <c r="A47" s="25"/>
      <c r="B47" s="26" t="s">
        <v>47</v>
      </c>
      <c r="C47" s="29">
        <f>แยกชั้นปี!BE42</f>
        <v>1</v>
      </c>
      <c r="D47" s="29">
        <f>แยกชั้นปี!BF42</f>
        <v>2</v>
      </c>
      <c r="E47" s="28">
        <f t="shared" si="19"/>
        <v>3</v>
      </c>
      <c r="F47" s="29"/>
      <c r="G47" s="29"/>
      <c r="H47" s="29"/>
      <c r="I47" s="29"/>
      <c r="J47" s="29"/>
      <c r="K47" s="29"/>
      <c r="L47" s="29"/>
      <c r="M47" s="29"/>
      <c r="N47" s="29"/>
      <c r="O47" s="29">
        <f t="shared" si="20"/>
        <v>1</v>
      </c>
      <c r="P47" s="29">
        <f t="shared" si="20"/>
        <v>2</v>
      </c>
      <c r="Q47" s="28">
        <f t="shared" si="21"/>
        <v>3</v>
      </c>
    </row>
    <row r="48" spans="1:17" ht="22.5" x14ac:dyDescent="0.55000000000000004">
      <c r="A48" s="25"/>
      <c r="B48" s="26" t="s">
        <v>48</v>
      </c>
      <c r="C48" s="29">
        <f>แยกชั้นปี!BE43</f>
        <v>41</v>
      </c>
      <c r="D48" s="29">
        <f>แยกชั้นปี!BF43</f>
        <v>38</v>
      </c>
      <c r="E48" s="28">
        <f t="shared" si="19"/>
        <v>79</v>
      </c>
      <c r="F48" s="29"/>
      <c r="G48" s="29"/>
      <c r="H48" s="29"/>
      <c r="I48" s="29"/>
      <c r="J48" s="29"/>
      <c r="K48" s="29"/>
      <c r="L48" s="29"/>
      <c r="M48" s="29"/>
      <c r="N48" s="29"/>
      <c r="O48" s="29">
        <f t="shared" si="20"/>
        <v>41</v>
      </c>
      <c r="P48" s="29">
        <f t="shared" si="20"/>
        <v>38</v>
      </c>
      <c r="Q48" s="28">
        <f t="shared" si="21"/>
        <v>79</v>
      </c>
    </row>
    <row r="49" spans="1:17" ht="22.5" x14ac:dyDescent="0.55000000000000004">
      <c r="A49" s="25"/>
      <c r="B49" s="26" t="s">
        <v>70</v>
      </c>
      <c r="C49" s="29">
        <f>แยกชั้นปี!BE44</f>
        <v>24</v>
      </c>
      <c r="D49" s="29">
        <f>แยกชั้นปี!BF44</f>
        <v>185</v>
      </c>
      <c r="E49" s="28">
        <f t="shared" si="19"/>
        <v>209</v>
      </c>
      <c r="F49" s="29"/>
      <c r="G49" s="29"/>
      <c r="H49" s="29"/>
      <c r="I49" s="29"/>
      <c r="J49" s="29"/>
      <c r="K49" s="29"/>
      <c r="L49" s="29"/>
      <c r="M49" s="29"/>
      <c r="N49" s="29"/>
      <c r="O49" s="29">
        <f t="shared" si="20"/>
        <v>24</v>
      </c>
      <c r="P49" s="29">
        <f t="shared" si="20"/>
        <v>185</v>
      </c>
      <c r="Q49" s="28">
        <f t="shared" si="21"/>
        <v>209</v>
      </c>
    </row>
    <row r="50" spans="1:17" ht="22.5" x14ac:dyDescent="0.55000000000000004">
      <c r="A50" s="25"/>
      <c r="B50" s="26" t="s">
        <v>71</v>
      </c>
      <c r="C50" s="29">
        <f>แยกชั้นปี!BE45</f>
        <v>12</v>
      </c>
      <c r="D50" s="29">
        <f>แยกชั้นปี!BF45</f>
        <v>20</v>
      </c>
      <c r="E50" s="28">
        <f t="shared" si="19"/>
        <v>32</v>
      </c>
      <c r="F50" s="29"/>
      <c r="G50" s="29"/>
      <c r="H50" s="29"/>
      <c r="I50" s="29"/>
      <c r="J50" s="29"/>
      <c r="K50" s="29"/>
      <c r="L50" s="29"/>
      <c r="M50" s="29"/>
      <c r="N50" s="29"/>
      <c r="O50" s="29">
        <f t="shared" si="20"/>
        <v>12</v>
      </c>
      <c r="P50" s="29">
        <f t="shared" si="20"/>
        <v>20</v>
      </c>
      <c r="Q50" s="28">
        <f t="shared" si="21"/>
        <v>32</v>
      </c>
    </row>
    <row r="51" spans="1:17" ht="22.5" x14ac:dyDescent="0.2">
      <c r="A51" s="25"/>
      <c r="B51" s="45" t="s">
        <v>102</v>
      </c>
      <c r="C51" s="46">
        <f>SUM(C43:C50)</f>
        <v>259</v>
      </c>
      <c r="D51" s="46">
        <f>SUM(D43:D50)</f>
        <v>708</v>
      </c>
      <c r="E51" s="46">
        <f>SUM(E43:E50)</f>
        <v>967</v>
      </c>
      <c r="F51" s="46"/>
      <c r="G51" s="46"/>
      <c r="H51" s="46"/>
      <c r="I51" s="46"/>
      <c r="J51" s="46"/>
      <c r="K51" s="46"/>
      <c r="L51" s="46"/>
      <c r="M51" s="46"/>
      <c r="N51" s="46"/>
      <c r="O51" s="46">
        <f>SUM(O43:O50)</f>
        <v>259</v>
      </c>
      <c r="P51" s="46">
        <f>SUM(P43:P50)</f>
        <v>708</v>
      </c>
      <c r="Q51" s="46">
        <f>SUM(Q43:Q50)</f>
        <v>967</v>
      </c>
    </row>
    <row r="52" spans="1:17" ht="22.5" x14ac:dyDescent="0.55000000000000004">
      <c r="A52" s="43"/>
      <c r="B52" s="30" t="s">
        <v>95</v>
      </c>
      <c r="C52" s="33">
        <f>แยกชั้นปี!BE46</f>
        <v>60</v>
      </c>
      <c r="D52" s="33">
        <f>แยกชั้นปี!BF46</f>
        <v>43</v>
      </c>
      <c r="E52" s="37">
        <f t="shared" ref="E52" si="22">SUM(C52:D52)</f>
        <v>103</v>
      </c>
      <c r="F52" s="33"/>
      <c r="G52" s="33"/>
      <c r="H52" s="33"/>
      <c r="I52" s="33"/>
      <c r="J52" s="33"/>
      <c r="K52" s="33"/>
      <c r="L52" s="33"/>
      <c r="M52" s="33"/>
      <c r="N52" s="33"/>
      <c r="O52" s="33">
        <f t="shared" ref="O52:P52" si="23">C52+F52+I52+L52</f>
        <v>60</v>
      </c>
      <c r="P52" s="33">
        <f t="shared" si="23"/>
        <v>43</v>
      </c>
      <c r="Q52" s="32">
        <f>SUM(O52:P52)</f>
        <v>103</v>
      </c>
    </row>
    <row r="53" spans="1:17" ht="22.5" x14ac:dyDescent="0.55000000000000004">
      <c r="A53" s="44"/>
      <c r="B53" s="40" t="s">
        <v>103</v>
      </c>
      <c r="C53" s="46">
        <f>SUM(C52)</f>
        <v>60</v>
      </c>
      <c r="D53" s="46">
        <f t="shared" ref="D53:Q53" si="24">SUM(D52)</f>
        <v>43</v>
      </c>
      <c r="E53" s="46">
        <f t="shared" si="24"/>
        <v>103</v>
      </c>
      <c r="F53" s="46"/>
      <c r="G53" s="46"/>
      <c r="H53" s="46"/>
      <c r="I53" s="46"/>
      <c r="J53" s="46"/>
      <c r="K53" s="46"/>
      <c r="L53" s="46"/>
      <c r="M53" s="46"/>
      <c r="N53" s="46"/>
      <c r="O53" s="46">
        <f t="shared" si="24"/>
        <v>60</v>
      </c>
      <c r="P53" s="46">
        <f t="shared" si="24"/>
        <v>43</v>
      </c>
      <c r="Q53" s="46">
        <f t="shared" si="24"/>
        <v>103</v>
      </c>
    </row>
    <row r="54" spans="1:17" ht="22.5" x14ac:dyDescent="0.2">
      <c r="A54" s="503" t="s">
        <v>50</v>
      </c>
      <c r="B54" s="503"/>
      <c r="C54" s="42">
        <f>C51+C53</f>
        <v>319</v>
      </c>
      <c r="D54" s="42">
        <f>D51+D53</f>
        <v>751</v>
      </c>
      <c r="E54" s="42">
        <f>E51+E53</f>
        <v>1070</v>
      </c>
      <c r="F54" s="42"/>
      <c r="G54" s="42"/>
      <c r="H54" s="42"/>
      <c r="I54" s="42"/>
      <c r="J54" s="42"/>
      <c r="K54" s="42"/>
      <c r="L54" s="42"/>
      <c r="M54" s="42"/>
      <c r="N54" s="42"/>
      <c r="O54" s="42">
        <f>O51+O53</f>
        <v>319</v>
      </c>
      <c r="P54" s="42">
        <f>P51+P53</f>
        <v>751</v>
      </c>
      <c r="Q54" s="42">
        <f>Q51+Q53</f>
        <v>1070</v>
      </c>
    </row>
    <row r="55" spans="1:17" ht="22.5" x14ac:dyDescent="0.2">
      <c r="A55" s="510" t="s">
        <v>51</v>
      </c>
      <c r="B55" s="511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ht="22.5" x14ac:dyDescent="0.55000000000000004">
      <c r="A56" s="47"/>
      <c r="B56" s="48" t="str">
        <f>[1]แยกชั้นปี!D56</f>
        <v>การจัดการการท่องเที่ยวและการโรงแรม</v>
      </c>
      <c r="C56" s="38">
        <f>แยกชั้นปี!BE49</f>
        <v>15</v>
      </c>
      <c r="D56" s="38">
        <f>แยกชั้นปี!BF49</f>
        <v>88</v>
      </c>
      <c r="E56" s="37">
        <f t="shared" ref="E56:E62" si="25">SUM(C56:D56)</f>
        <v>103</v>
      </c>
      <c r="F56" s="38"/>
      <c r="G56" s="38"/>
      <c r="H56" s="38"/>
      <c r="I56" s="38"/>
      <c r="J56" s="38"/>
      <c r="K56" s="38"/>
      <c r="L56" s="38"/>
      <c r="M56" s="38"/>
      <c r="N56" s="38"/>
      <c r="O56" s="38">
        <f t="shared" ref="O56:P62" si="26">C56+F56+I56+L56</f>
        <v>15</v>
      </c>
      <c r="P56" s="38">
        <f t="shared" si="26"/>
        <v>88</v>
      </c>
      <c r="Q56" s="37">
        <f t="shared" ref="Q56:Q62" si="27">SUM(O56:P56)</f>
        <v>103</v>
      </c>
    </row>
    <row r="57" spans="1:17" ht="22.5" x14ac:dyDescent="0.2">
      <c r="A57" s="43"/>
      <c r="B57" s="45" t="s">
        <v>102</v>
      </c>
      <c r="C57" s="49">
        <f>SUM(C56)</f>
        <v>15</v>
      </c>
      <c r="D57" s="49">
        <f>SUM(D56)</f>
        <v>88</v>
      </c>
      <c r="E57" s="46">
        <f>SUM(E56)</f>
        <v>103</v>
      </c>
      <c r="F57" s="49"/>
      <c r="G57" s="49"/>
      <c r="H57" s="49"/>
      <c r="I57" s="49"/>
      <c r="J57" s="49"/>
      <c r="K57" s="49"/>
      <c r="L57" s="49"/>
      <c r="M57" s="49"/>
      <c r="N57" s="49"/>
      <c r="O57" s="49">
        <f>SUM(O56)</f>
        <v>15</v>
      </c>
      <c r="P57" s="49">
        <f>SUM(P56)</f>
        <v>88</v>
      </c>
      <c r="Q57" s="49">
        <f>SUM(Q56)</f>
        <v>103</v>
      </c>
    </row>
    <row r="58" spans="1:17" ht="22.5" x14ac:dyDescent="0.55000000000000004">
      <c r="A58" s="43"/>
      <c r="B58" s="21" t="s">
        <v>53</v>
      </c>
      <c r="C58" s="24">
        <f>แยกชั้นปี!BE50</f>
        <v>30</v>
      </c>
      <c r="D58" s="24">
        <f>แยกชั้นปี!BF50</f>
        <v>79</v>
      </c>
      <c r="E58" s="23">
        <f>แยกชั้นปี!BG50</f>
        <v>109</v>
      </c>
      <c r="F58" s="24"/>
      <c r="G58" s="24"/>
      <c r="H58" s="24"/>
      <c r="I58" s="24"/>
      <c r="J58" s="24"/>
      <c r="K58" s="24"/>
      <c r="L58" s="24"/>
      <c r="M58" s="24"/>
      <c r="N58" s="24"/>
      <c r="O58" s="24">
        <f t="shared" si="26"/>
        <v>30</v>
      </c>
      <c r="P58" s="24">
        <f t="shared" si="26"/>
        <v>79</v>
      </c>
      <c r="Q58" s="23">
        <f t="shared" si="27"/>
        <v>109</v>
      </c>
    </row>
    <row r="59" spans="1:17" ht="22.5" x14ac:dyDescent="0.55000000000000004">
      <c r="A59" s="43"/>
      <c r="B59" s="26" t="s">
        <v>54</v>
      </c>
      <c r="C59" s="29">
        <f>แยกชั้นปี!BE51</f>
        <v>35</v>
      </c>
      <c r="D59" s="29">
        <f>แยกชั้นปี!BF51</f>
        <v>107</v>
      </c>
      <c r="E59" s="28">
        <f>แยกชั้นปี!BG51</f>
        <v>142</v>
      </c>
      <c r="F59" s="29"/>
      <c r="G59" s="29"/>
      <c r="H59" s="29"/>
      <c r="I59" s="29"/>
      <c r="J59" s="29"/>
      <c r="K59" s="29"/>
      <c r="L59" s="29"/>
      <c r="M59" s="29"/>
      <c r="N59" s="29"/>
      <c r="O59" s="29">
        <f t="shared" si="26"/>
        <v>35</v>
      </c>
      <c r="P59" s="29">
        <f t="shared" si="26"/>
        <v>107</v>
      </c>
      <c r="Q59" s="28">
        <f t="shared" si="27"/>
        <v>142</v>
      </c>
    </row>
    <row r="60" spans="1:17" ht="22.5" x14ac:dyDescent="0.55000000000000004">
      <c r="A60" s="43"/>
      <c r="B60" s="26" t="s">
        <v>55</v>
      </c>
      <c r="C60" s="29">
        <f>แยกชั้นปี!BE52</f>
        <v>45</v>
      </c>
      <c r="D60" s="29">
        <f>แยกชั้นปี!BF52</f>
        <v>59</v>
      </c>
      <c r="E60" s="28">
        <f t="shared" si="25"/>
        <v>104</v>
      </c>
      <c r="F60" s="29"/>
      <c r="G60" s="29"/>
      <c r="H60" s="29"/>
      <c r="I60" s="29"/>
      <c r="J60" s="29"/>
      <c r="K60" s="29"/>
      <c r="L60" s="29"/>
      <c r="M60" s="29"/>
      <c r="N60" s="29"/>
      <c r="O60" s="29">
        <f t="shared" si="26"/>
        <v>45</v>
      </c>
      <c r="P60" s="29">
        <f t="shared" si="26"/>
        <v>59</v>
      </c>
      <c r="Q60" s="28">
        <f t="shared" si="27"/>
        <v>104</v>
      </c>
    </row>
    <row r="61" spans="1:17" ht="22.5" x14ac:dyDescent="0.55000000000000004">
      <c r="A61" s="43"/>
      <c r="B61" s="26" t="s">
        <v>56</v>
      </c>
      <c r="C61" s="29">
        <f>แยกชั้นปี!BE53</f>
        <v>7</v>
      </c>
      <c r="D61" s="29">
        <f>แยกชั้นปี!BF53</f>
        <v>29</v>
      </c>
      <c r="E61" s="28">
        <f t="shared" si="25"/>
        <v>36</v>
      </c>
      <c r="F61" s="29"/>
      <c r="G61" s="29"/>
      <c r="H61" s="29"/>
      <c r="I61" s="29"/>
      <c r="J61" s="29"/>
      <c r="K61" s="29"/>
      <c r="L61" s="29"/>
      <c r="M61" s="29"/>
      <c r="N61" s="29"/>
      <c r="O61" s="29">
        <f t="shared" si="26"/>
        <v>7</v>
      </c>
      <c r="P61" s="29">
        <f t="shared" si="26"/>
        <v>29</v>
      </c>
      <c r="Q61" s="28">
        <f t="shared" si="27"/>
        <v>36</v>
      </c>
    </row>
    <row r="62" spans="1:17" ht="22.5" x14ac:dyDescent="0.55000000000000004">
      <c r="A62" s="43"/>
      <c r="B62" s="26" t="s">
        <v>57</v>
      </c>
      <c r="C62" s="29">
        <f>แยกชั้นปี!BE54</f>
        <v>1</v>
      </c>
      <c r="D62" s="29">
        <f>แยกชั้นปี!BF54</f>
        <v>1</v>
      </c>
      <c r="E62" s="28">
        <f t="shared" si="25"/>
        <v>2</v>
      </c>
      <c r="F62" s="29"/>
      <c r="G62" s="29"/>
      <c r="H62" s="29"/>
      <c r="I62" s="29"/>
      <c r="J62" s="29"/>
      <c r="K62" s="29"/>
      <c r="L62" s="29"/>
      <c r="M62" s="29"/>
      <c r="N62" s="29"/>
      <c r="O62" s="29">
        <f t="shared" si="26"/>
        <v>1</v>
      </c>
      <c r="P62" s="29">
        <f t="shared" si="26"/>
        <v>1</v>
      </c>
      <c r="Q62" s="28">
        <f t="shared" si="27"/>
        <v>2</v>
      </c>
    </row>
    <row r="63" spans="1:17" ht="22.5" x14ac:dyDescent="0.55000000000000004">
      <c r="A63" s="43"/>
      <c r="B63" s="73" t="s">
        <v>113</v>
      </c>
      <c r="C63" s="112">
        <f>แยกชั้นปี!U56</f>
        <v>14</v>
      </c>
      <c r="D63" s="112">
        <f>แยกชั้นปี!V56</f>
        <v>42</v>
      </c>
      <c r="E63" s="113">
        <f>แยกชั้นปี!W56</f>
        <v>56</v>
      </c>
      <c r="F63" s="112"/>
      <c r="G63" s="112"/>
      <c r="H63" s="112"/>
      <c r="I63" s="112"/>
      <c r="J63" s="112"/>
      <c r="K63" s="112"/>
      <c r="L63" s="112"/>
      <c r="M63" s="112"/>
      <c r="N63" s="112"/>
      <c r="O63" s="112">
        <f t="shared" ref="O63" si="28">C63+F63+I63+L63</f>
        <v>14</v>
      </c>
      <c r="P63" s="112">
        <f t="shared" ref="P63" si="29">D63+G63+J63+M63</f>
        <v>42</v>
      </c>
      <c r="Q63" s="113">
        <f t="shared" ref="Q63" si="30">SUM(O63:P63)</f>
        <v>56</v>
      </c>
    </row>
    <row r="64" spans="1:17" ht="22.5" x14ac:dyDescent="0.55000000000000004">
      <c r="A64" s="43"/>
      <c r="B64" s="34" t="s">
        <v>104</v>
      </c>
      <c r="C64" s="46">
        <f>SUM(C58:C63)</f>
        <v>132</v>
      </c>
      <c r="D64" s="46">
        <f t="shared" ref="D64:E64" si="31">SUM(D58:D63)</f>
        <v>317</v>
      </c>
      <c r="E64" s="46">
        <f t="shared" si="31"/>
        <v>449</v>
      </c>
      <c r="F64" s="46"/>
      <c r="G64" s="46"/>
      <c r="H64" s="46"/>
      <c r="I64" s="46"/>
      <c r="J64" s="46"/>
      <c r="K64" s="46"/>
      <c r="L64" s="46"/>
      <c r="M64" s="46"/>
      <c r="N64" s="46"/>
      <c r="O64" s="46">
        <f t="shared" ref="O64:Q64" si="32">SUM(O58:O63)</f>
        <v>132</v>
      </c>
      <c r="P64" s="46">
        <f t="shared" si="32"/>
        <v>317</v>
      </c>
      <c r="Q64" s="46">
        <f t="shared" si="32"/>
        <v>449</v>
      </c>
    </row>
    <row r="65" spans="1:17" ht="22.5" x14ac:dyDescent="0.55000000000000004">
      <c r="A65" s="43"/>
      <c r="B65" s="48" t="s">
        <v>59</v>
      </c>
      <c r="C65" s="38">
        <f>แยกชั้นปี!BE55</f>
        <v>38</v>
      </c>
      <c r="D65" s="38">
        <f>แยกชั้นปี!BF55</f>
        <v>373</v>
      </c>
      <c r="E65" s="37">
        <f>SUM(C65:D65)</f>
        <v>411</v>
      </c>
      <c r="F65" s="38"/>
      <c r="G65" s="38"/>
      <c r="H65" s="38"/>
      <c r="I65" s="38"/>
      <c r="J65" s="38"/>
      <c r="K65" s="37"/>
      <c r="L65" s="38"/>
      <c r="M65" s="38"/>
      <c r="N65" s="38"/>
      <c r="O65" s="38">
        <f>C65+F65+I65+L65</f>
        <v>38</v>
      </c>
      <c r="P65" s="38">
        <f>D65+G65+J65+M65</f>
        <v>373</v>
      </c>
      <c r="Q65" s="37">
        <f>SUM(O65:P65)</f>
        <v>411</v>
      </c>
    </row>
    <row r="66" spans="1:17" ht="22.5" x14ac:dyDescent="0.55000000000000004">
      <c r="A66" s="50"/>
      <c r="B66" s="34" t="s">
        <v>105</v>
      </c>
      <c r="C66" s="46">
        <f>SUM(C65)</f>
        <v>38</v>
      </c>
      <c r="D66" s="46">
        <f t="shared" ref="D66:Q66" si="33">SUM(D65)</f>
        <v>373</v>
      </c>
      <c r="E66" s="46">
        <f t="shared" si="33"/>
        <v>411</v>
      </c>
      <c r="F66" s="46"/>
      <c r="G66" s="46"/>
      <c r="H66" s="46"/>
      <c r="I66" s="46"/>
      <c r="J66" s="46"/>
      <c r="K66" s="46"/>
      <c r="L66" s="46"/>
      <c r="M66" s="46"/>
      <c r="N66" s="46"/>
      <c r="O66" s="46">
        <f t="shared" si="33"/>
        <v>38</v>
      </c>
      <c r="P66" s="46">
        <f t="shared" si="33"/>
        <v>373</v>
      </c>
      <c r="Q66" s="46">
        <f t="shared" si="33"/>
        <v>411</v>
      </c>
    </row>
    <row r="67" spans="1:17" ht="22.5" x14ac:dyDescent="0.2">
      <c r="A67" s="503" t="s">
        <v>60</v>
      </c>
      <c r="B67" s="503"/>
      <c r="C67" s="42">
        <f>C57+C64+C66</f>
        <v>185</v>
      </c>
      <c r="D67" s="42">
        <f>D57+D64+D66</f>
        <v>778</v>
      </c>
      <c r="E67" s="42">
        <f>E57+E64+E66</f>
        <v>963</v>
      </c>
      <c r="F67" s="42"/>
      <c r="G67" s="42"/>
      <c r="H67" s="42"/>
      <c r="I67" s="42"/>
      <c r="J67" s="42"/>
      <c r="K67" s="42"/>
      <c r="L67" s="42"/>
      <c r="M67" s="42"/>
      <c r="N67" s="42"/>
      <c r="O67" s="42">
        <f>O57+O64+O66</f>
        <v>185</v>
      </c>
      <c r="P67" s="42">
        <f>P57+P64+P66</f>
        <v>778</v>
      </c>
      <c r="Q67" s="42">
        <f>Q57+Q64+Q66</f>
        <v>963</v>
      </c>
    </row>
    <row r="68" spans="1:17" ht="22.5" x14ac:dyDescent="0.55000000000000004">
      <c r="A68" s="512" t="s">
        <v>61</v>
      </c>
      <c r="B68" s="513"/>
      <c r="C68" s="87"/>
      <c r="D68" s="87"/>
      <c r="E68" s="86"/>
      <c r="F68" s="87"/>
      <c r="G68" s="87"/>
      <c r="H68" s="87"/>
      <c r="I68" s="87"/>
      <c r="J68" s="87"/>
      <c r="K68" s="86"/>
      <c r="L68" s="87"/>
      <c r="M68" s="87"/>
      <c r="N68" s="87"/>
      <c r="O68" s="87"/>
      <c r="P68" s="87"/>
      <c r="Q68" s="86"/>
    </row>
    <row r="69" spans="1:17" ht="22.5" x14ac:dyDescent="0.55000000000000004">
      <c r="A69" s="47"/>
      <c r="B69" s="51" t="s">
        <v>63</v>
      </c>
      <c r="C69" s="38">
        <f>แยกชั้นปี!BE59+แยกชั้นปี!BE60</f>
        <v>275</v>
      </c>
      <c r="D69" s="38">
        <f>แยกชั้นปี!BF59+แยกชั้นปี!BF60</f>
        <v>159</v>
      </c>
      <c r="E69" s="37">
        <f>แยกชั้นปี!BG59+แยกชั้นปี!BG60</f>
        <v>434</v>
      </c>
      <c r="F69" s="38"/>
      <c r="G69" s="38"/>
      <c r="H69" s="38"/>
      <c r="I69" s="38"/>
      <c r="J69" s="38"/>
      <c r="K69" s="37"/>
      <c r="L69" s="38"/>
      <c r="M69" s="38"/>
      <c r="N69" s="38"/>
      <c r="O69" s="38">
        <f>C69+F69+I69+L69</f>
        <v>275</v>
      </c>
      <c r="P69" s="38">
        <f>D69+G69+J69+M69</f>
        <v>159</v>
      </c>
      <c r="Q69" s="37">
        <f>SUM(O69:P69)</f>
        <v>434</v>
      </c>
    </row>
    <row r="70" spans="1:17" ht="22.5" x14ac:dyDescent="0.55000000000000004">
      <c r="A70" s="43"/>
      <c r="B70" s="34" t="s">
        <v>106</v>
      </c>
      <c r="C70" s="46">
        <f>SUM(C69)</f>
        <v>275</v>
      </c>
      <c r="D70" s="46">
        <f t="shared" ref="D70:Q70" si="34">SUM(D69)</f>
        <v>159</v>
      </c>
      <c r="E70" s="46">
        <f t="shared" si="34"/>
        <v>434</v>
      </c>
      <c r="F70" s="46"/>
      <c r="G70" s="46"/>
      <c r="H70" s="46"/>
      <c r="I70" s="46"/>
      <c r="J70" s="46"/>
      <c r="K70" s="46"/>
      <c r="L70" s="46"/>
      <c r="M70" s="46"/>
      <c r="N70" s="46"/>
      <c r="O70" s="46">
        <f t="shared" si="34"/>
        <v>275</v>
      </c>
      <c r="P70" s="46">
        <f t="shared" si="34"/>
        <v>159</v>
      </c>
      <c r="Q70" s="46">
        <f t="shared" si="34"/>
        <v>434</v>
      </c>
    </row>
    <row r="71" spans="1:17" ht="22.5" x14ac:dyDescent="0.55000000000000004">
      <c r="A71" s="43"/>
      <c r="B71" s="51" t="s">
        <v>65</v>
      </c>
      <c r="C71" s="38">
        <f>แยกชั้นปี!BE61</f>
        <v>76</v>
      </c>
      <c r="D71" s="38">
        <f>แยกชั้นปี!BF61</f>
        <v>129</v>
      </c>
      <c r="E71" s="37">
        <f>แยกชั้นปี!BG61</f>
        <v>205</v>
      </c>
      <c r="F71" s="38"/>
      <c r="G71" s="38"/>
      <c r="H71" s="38"/>
      <c r="I71" s="38"/>
      <c r="J71" s="38"/>
      <c r="K71" s="37"/>
      <c r="L71" s="38"/>
      <c r="M71" s="38"/>
      <c r="N71" s="38"/>
      <c r="O71" s="38">
        <f>C71+F71+I71+L71</f>
        <v>76</v>
      </c>
      <c r="P71" s="38">
        <f>D71+G71+J71+M71</f>
        <v>129</v>
      </c>
      <c r="Q71" s="37">
        <f>SUM(O71:P71)</f>
        <v>205</v>
      </c>
    </row>
    <row r="72" spans="1:17" ht="22.5" x14ac:dyDescent="0.55000000000000004">
      <c r="A72" s="43"/>
      <c r="B72" s="34" t="s">
        <v>107</v>
      </c>
      <c r="C72" s="46">
        <f>SUM(C71:C71)</f>
        <v>76</v>
      </c>
      <c r="D72" s="46">
        <f>SUM(D71:D71)</f>
        <v>129</v>
      </c>
      <c r="E72" s="46">
        <f>SUM(E71:E71)</f>
        <v>205</v>
      </c>
      <c r="F72" s="46"/>
      <c r="G72" s="46"/>
      <c r="H72" s="46"/>
      <c r="I72" s="46">
        <f>SUM(I71:I71)</f>
        <v>0</v>
      </c>
      <c r="J72" s="46">
        <f>SUM(J71:J71)</f>
        <v>0</v>
      </c>
      <c r="K72" s="46">
        <f>SUM(K71:K71)</f>
        <v>0</v>
      </c>
      <c r="L72" s="46"/>
      <c r="M72" s="46"/>
      <c r="N72" s="46"/>
      <c r="O72" s="46">
        <f>SUM(O71:O71)</f>
        <v>76</v>
      </c>
      <c r="P72" s="46">
        <f>SUM(P71:P71)</f>
        <v>129</v>
      </c>
      <c r="Q72" s="46">
        <f>SUM(Q71:Q71)</f>
        <v>205</v>
      </c>
    </row>
    <row r="73" spans="1:17" ht="22.5" x14ac:dyDescent="0.55000000000000004">
      <c r="A73" s="43"/>
      <c r="B73" s="51" t="s">
        <v>67</v>
      </c>
      <c r="C73" s="38">
        <f>แยกชั้นปี!BE62</f>
        <v>205</v>
      </c>
      <c r="D73" s="38">
        <f>แยกชั้นปี!BF62</f>
        <v>215</v>
      </c>
      <c r="E73" s="38">
        <f>แยกชั้นปี!BG62</f>
        <v>420</v>
      </c>
      <c r="F73" s="38"/>
      <c r="G73" s="38"/>
      <c r="H73" s="38"/>
      <c r="I73" s="38"/>
      <c r="J73" s="38"/>
      <c r="K73" s="37"/>
      <c r="L73" s="38"/>
      <c r="M73" s="38"/>
      <c r="N73" s="38"/>
      <c r="O73" s="38">
        <f>C73+F73+I73+L73</f>
        <v>205</v>
      </c>
      <c r="P73" s="38">
        <f>D73+G73+J73+M73</f>
        <v>215</v>
      </c>
      <c r="Q73" s="37">
        <f>SUM(O73:P73)</f>
        <v>420</v>
      </c>
    </row>
    <row r="74" spans="1:17" ht="22.5" x14ac:dyDescent="0.55000000000000004">
      <c r="A74" s="50"/>
      <c r="B74" s="34" t="s">
        <v>108</v>
      </c>
      <c r="C74" s="46">
        <f>SUM(C73)</f>
        <v>205</v>
      </c>
      <c r="D74" s="46">
        <f t="shared" ref="D74:Q74" si="35">SUM(D73)</f>
        <v>215</v>
      </c>
      <c r="E74" s="46">
        <f t="shared" si="35"/>
        <v>420</v>
      </c>
      <c r="F74" s="46"/>
      <c r="G74" s="46"/>
      <c r="H74" s="46"/>
      <c r="I74" s="46"/>
      <c r="J74" s="46"/>
      <c r="K74" s="46"/>
      <c r="L74" s="46"/>
      <c r="M74" s="46"/>
      <c r="N74" s="46"/>
      <c r="O74" s="46">
        <f t="shared" si="35"/>
        <v>205</v>
      </c>
      <c r="P74" s="46">
        <f t="shared" si="35"/>
        <v>215</v>
      </c>
      <c r="Q74" s="46">
        <f t="shared" si="35"/>
        <v>420</v>
      </c>
    </row>
    <row r="75" spans="1:17" ht="22.5" x14ac:dyDescent="0.2">
      <c r="A75" s="503" t="s">
        <v>68</v>
      </c>
      <c r="B75" s="503"/>
      <c r="C75" s="42">
        <f>C70+C72+C74</f>
        <v>556</v>
      </c>
      <c r="D75" s="42">
        <f>D70+D72+D74</f>
        <v>503</v>
      </c>
      <c r="E75" s="42">
        <f>E70+E72+E74</f>
        <v>1059</v>
      </c>
      <c r="F75" s="42"/>
      <c r="G75" s="42"/>
      <c r="H75" s="42"/>
      <c r="I75" s="42">
        <f>I70+I72+I74</f>
        <v>0</v>
      </c>
      <c r="J75" s="42">
        <f>J70+J72+J74</f>
        <v>0</v>
      </c>
      <c r="K75" s="42">
        <f>K70+K72+K74</f>
        <v>0</v>
      </c>
      <c r="L75" s="42"/>
      <c r="M75" s="42"/>
      <c r="N75" s="42"/>
      <c r="O75" s="42">
        <f>O70+O72+O74</f>
        <v>556</v>
      </c>
      <c r="P75" s="42">
        <f>P70+P72+P74</f>
        <v>503</v>
      </c>
      <c r="Q75" s="42">
        <f>Q70+Q72+Q74</f>
        <v>1059</v>
      </c>
    </row>
    <row r="76" spans="1:17" ht="22.5" x14ac:dyDescent="0.55000000000000004">
      <c r="A76" s="512" t="s">
        <v>136</v>
      </c>
      <c r="B76" s="513"/>
      <c r="C76" s="87"/>
      <c r="D76" s="87"/>
      <c r="E76" s="86"/>
      <c r="F76" s="87"/>
      <c r="G76" s="87"/>
      <c r="H76" s="87"/>
      <c r="I76" s="87"/>
      <c r="J76" s="87"/>
      <c r="K76" s="86"/>
      <c r="L76" s="87"/>
      <c r="M76" s="87"/>
      <c r="N76" s="87"/>
      <c r="O76" s="87"/>
      <c r="P76" s="87"/>
      <c r="Q76" s="86"/>
    </row>
    <row r="77" spans="1:17" ht="22.5" x14ac:dyDescent="0.2">
      <c r="A77" s="165"/>
      <c r="B77" s="174" t="s">
        <v>137</v>
      </c>
      <c r="C77" s="37">
        <f>แยกชั้นปี!BE65</f>
        <v>19</v>
      </c>
      <c r="D77" s="37">
        <f>แยกชั้นปี!BF65</f>
        <v>141</v>
      </c>
      <c r="E77" s="37">
        <f>แยกชั้นปี!BG65</f>
        <v>160</v>
      </c>
      <c r="F77" s="37"/>
      <c r="G77" s="37"/>
      <c r="H77" s="37"/>
      <c r="I77" s="37"/>
      <c r="J77" s="37"/>
      <c r="K77" s="37"/>
      <c r="L77" s="37"/>
      <c r="M77" s="37"/>
      <c r="N77" s="37"/>
      <c r="O77" s="37">
        <f>C77+F77+I77+L77</f>
        <v>19</v>
      </c>
      <c r="P77" s="37">
        <f>D77+G77+J77+M77</f>
        <v>141</v>
      </c>
      <c r="Q77" s="37">
        <f>SUM(O77:P77)</f>
        <v>160</v>
      </c>
    </row>
    <row r="78" spans="1:17" ht="22.5" x14ac:dyDescent="0.2">
      <c r="A78" s="165"/>
      <c r="B78" s="175" t="s">
        <v>120</v>
      </c>
      <c r="C78" s="176">
        <f>C77</f>
        <v>19</v>
      </c>
      <c r="D78" s="176">
        <f t="shared" ref="D78:Q79" si="36">D77</f>
        <v>141</v>
      </c>
      <c r="E78" s="176">
        <f t="shared" si="36"/>
        <v>160</v>
      </c>
      <c r="F78" s="176">
        <f t="shared" si="36"/>
        <v>0</v>
      </c>
      <c r="G78" s="176">
        <f t="shared" si="36"/>
        <v>0</v>
      </c>
      <c r="H78" s="176">
        <f t="shared" si="36"/>
        <v>0</v>
      </c>
      <c r="I78" s="176">
        <f t="shared" si="36"/>
        <v>0</v>
      </c>
      <c r="J78" s="176">
        <f t="shared" si="36"/>
        <v>0</v>
      </c>
      <c r="K78" s="176">
        <f t="shared" si="36"/>
        <v>0</v>
      </c>
      <c r="L78" s="176">
        <f t="shared" si="36"/>
        <v>0</v>
      </c>
      <c r="M78" s="176">
        <f t="shared" si="36"/>
        <v>0</v>
      </c>
      <c r="N78" s="176">
        <f t="shared" si="36"/>
        <v>0</v>
      </c>
      <c r="O78" s="176">
        <f t="shared" si="36"/>
        <v>19</v>
      </c>
      <c r="P78" s="176">
        <f t="shared" si="36"/>
        <v>141</v>
      </c>
      <c r="Q78" s="176">
        <f t="shared" si="36"/>
        <v>160</v>
      </c>
    </row>
    <row r="79" spans="1:17" ht="22.5" x14ac:dyDescent="0.2">
      <c r="A79" s="514" t="s">
        <v>138</v>
      </c>
      <c r="B79" s="514"/>
      <c r="C79" s="177">
        <f>C78</f>
        <v>19</v>
      </c>
      <c r="D79" s="177">
        <f t="shared" si="36"/>
        <v>141</v>
      </c>
      <c r="E79" s="177">
        <f t="shared" si="36"/>
        <v>160</v>
      </c>
      <c r="F79" s="177">
        <f t="shared" si="36"/>
        <v>0</v>
      </c>
      <c r="G79" s="177">
        <f t="shared" si="36"/>
        <v>0</v>
      </c>
      <c r="H79" s="177">
        <f t="shared" si="36"/>
        <v>0</v>
      </c>
      <c r="I79" s="177">
        <f t="shared" si="36"/>
        <v>0</v>
      </c>
      <c r="J79" s="177">
        <f t="shared" si="36"/>
        <v>0</v>
      </c>
      <c r="K79" s="177">
        <f t="shared" si="36"/>
        <v>0</v>
      </c>
      <c r="L79" s="177">
        <f t="shared" si="36"/>
        <v>0</v>
      </c>
      <c r="M79" s="177">
        <f t="shared" si="36"/>
        <v>0</v>
      </c>
      <c r="N79" s="177">
        <f t="shared" si="36"/>
        <v>0</v>
      </c>
      <c r="O79" s="177">
        <f t="shared" si="36"/>
        <v>19</v>
      </c>
      <c r="P79" s="177">
        <f t="shared" si="36"/>
        <v>141</v>
      </c>
      <c r="Q79" s="177">
        <f t="shared" si="36"/>
        <v>160</v>
      </c>
    </row>
    <row r="80" spans="1:17" ht="22.5" x14ac:dyDescent="0.2">
      <c r="A80" s="503" t="s">
        <v>69</v>
      </c>
      <c r="B80" s="503"/>
      <c r="C80" s="42">
        <f t="shared" ref="C80:Q80" si="37">C25+C41+C54+C67+C75+C79</f>
        <v>2965</v>
      </c>
      <c r="D80" s="42">
        <f t="shared" si="37"/>
        <v>5176</v>
      </c>
      <c r="E80" s="42">
        <f t="shared" si="37"/>
        <v>8141</v>
      </c>
      <c r="F80" s="42">
        <f t="shared" si="37"/>
        <v>6</v>
      </c>
      <c r="G80" s="42">
        <f t="shared" si="37"/>
        <v>6</v>
      </c>
      <c r="H80" s="42">
        <f t="shared" si="37"/>
        <v>12</v>
      </c>
      <c r="I80" s="42">
        <f t="shared" si="37"/>
        <v>96</v>
      </c>
      <c r="J80" s="42">
        <f t="shared" si="37"/>
        <v>90</v>
      </c>
      <c r="K80" s="42">
        <f t="shared" si="37"/>
        <v>186</v>
      </c>
      <c r="L80" s="42">
        <f t="shared" si="37"/>
        <v>15</v>
      </c>
      <c r="M80" s="42">
        <f t="shared" si="37"/>
        <v>18</v>
      </c>
      <c r="N80" s="42">
        <f t="shared" si="37"/>
        <v>33</v>
      </c>
      <c r="O80" s="42">
        <f t="shared" si="37"/>
        <v>3082</v>
      </c>
      <c r="P80" s="42">
        <f t="shared" si="37"/>
        <v>5290</v>
      </c>
      <c r="Q80" s="42">
        <f t="shared" si="37"/>
        <v>8372</v>
      </c>
    </row>
    <row r="81" spans="1:17" ht="24.75" x14ac:dyDescent="0.6">
      <c r="A81" s="52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 ht="24.75" x14ac:dyDescent="0.2">
      <c r="A82" s="52"/>
      <c r="B82" s="55" t="s">
        <v>159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</sheetData>
  <mergeCells count="21">
    <mergeCell ref="A55:B55"/>
    <mergeCell ref="A67:B67"/>
    <mergeCell ref="A68:B68"/>
    <mergeCell ref="A75:B75"/>
    <mergeCell ref="A80:B80"/>
    <mergeCell ref="A76:B76"/>
    <mergeCell ref="A79:B79"/>
    <mergeCell ref="A54:B54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5:B25"/>
    <mergeCell ref="A26:B26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tabSelected="1" workbookViewId="0">
      <selection activeCell="A3" sqref="A3:F3"/>
    </sheetView>
  </sheetViews>
  <sheetFormatPr defaultRowHeight="12.75" x14ac:dyDescent="0.2"/>
  <cols>
    <col min="1" max="1" width="2.28515625" customWidth="1"/>
    <col min="2" max="2" width="5.14062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56"/>
      <c r="B1" s="56"/>
      <c r="C1" s="56"/>
      <c r="D1" s="56"/>
      <c r="E1" s="57"/>
      <c r="F1" s="58" t="s">
        <v>109</v>
      </c>
    </row>
    <row r="2" spans="1:6" ht="4.5" customHeight="1" x14ac:dyDescent="0.55000000000000004">
      <c r="A2" s="56"/>
      <c r="B2" s="56"/>
      <c r="C2" s="56"/>
      <c r="D2" s="56"/>
      <c r="E2" s="57"/>
      <c r="F2" s="59"/>
    </row>
    <row r="3" spans="1:6" ht="27.75" x14ac:dyDescent="0.65">
      <c r="A3" s="515" t="s">
        <v>158</v>
      </c>
      <c r="B3" s="515"/>
      <c r="C3" s="515"/>
      <c r="D3" s="515"/>
      <c r="E3" s="515"/>
      <c r="F3" s="515"/>
    </row>
    <row r="4" spans="1:6" ht="5.25" customHeight="1" x14ac:dyDescent="0.55000000000000004">
      <c r="A4" s="60"/>
      <c r="B4" s="60"/>
      <c r="C4" s="60"/>
      <c r="D4" s="60"/>
      <c r="E4" s="60"/>
      <c r="F4" s="60"/>
    </row>
    <row r="5" spans="1:6" ht="24.75" x14ac:dyDescent="0.2">
      <c r="A5" s="516" t="s">
        <v>97</v>
      </c>
      <c r="B5" s="517"/>
      <c r="C5" s="517"/>
      <c r="D5" s="518"/>
      <c r="E5" s="61" t="s">
        <v>98</v>
      </c>
      <c r="F5" s="62" t="s">
        <v>110</v>
      </c>
    </row>
    <row r="6" spans="1:6" ht="22.5" x14ac:dyDescent="0.55000000000000004">
      <c r="A6" s="63" t="s">
        <v>11</v>
      </c>
      <c r="B6" s="64"/>
      <c r="C6" s="64"/>
      <c r="D6" s="64"/>
      <c r="E6" s="65"/>
      <c r="F6" s="66">
        <f>SUM(F7:F19)</f>
        <v>1595</v>
      </c>
    </row>
    <row r="7" spans="1:6" ht="22.5" x14ac:dyDescent="0.55000000000000004">
      <c r="A7" s="154"/>
      <c r="B7" s="155">
        <f>สรุปแยก!B6</f>
        <v>1</v>
      </c>
      <c r="C7" s="148" t="str">
        <f>สรุปแยก!C6</f>
        <v>วิทยาศาสตรบัณฑิต</v>
      </c>
      <c r="D7" s="148" t="str">
        <f>สรุปแยก!D6</f>
        <v>วิทยาการคอมพิวเตอร์</v>
      </c>
      <c r="E7" s="148" t="str">
        <f>สรุปแยก!E6</f>
        <v>ปริญญาตรี</v>
      </c>
      <c r="F7" s="149">
        <f>สรุปแยก!I6</f>
        <v>119</v>
      </c>
    </row>
    <row r="8" spans="1:6" ht="22.5" x14ac:dyDescent="0.55000000000000004">
      <c r="A8" s="156"/>
      <c r="B8" s="157">
        <f>สรุปแยก!B7</f>
        <v>2</v>
      </c>
      <c r="C8" s="150" t="str">
        <f>สรุปแยก!C7</f>
        <v>วิทยาศาสตรบัณฑิต</v>
      </c>
      <c r="D8" s="150" t="str">
        <f>สรุปแยก!D7</f>
        <v>เทคโนโลยีคอมพิวเตอร์และดิจิทัล</v>
      </c>
      <c r="E8" s="150" t="str">
        <f>สรุปแยก!E7</f>
        <v>ปริญญาตรี</v>
      </c>
      <c r="F8" s="151">
        <f>สรุปแยก!I7</f>
        <v>116</v>
      </c>
    </row>
    <row r="9" spans="1:6" ht="22.5" x14ac:dyDescent="0.55000000000000004">
      <c r="A9" s="156"/>
      <c r="B9" s="157">
        <f>สรุปแยก!B8</f>
        <v>3</v>
      </c>
      <c r="C9" s="150" t="str">
        <f>สรุปแยก!C8</f>
        <v>วิศวกรรมศาสตรบัณฑิต</v>
      </c>
      <c r="D9" s="150" t="str">
        <f>สรุปแยก!D8</f>
        <v>วิศวกรรมซอฟต์แวร์</v>
      </c>
      <c r="E9" s="150" t="str">
        <f>สรุปแยก!E8</f>
        <v>ปริญญาตรี</v>
      </c>
      <c r="F9" s="151">
        <f>สรุปแยก!I8</f>
        <v>63</v>
      </c>
    </row>
    <row r="10" spans="1:6" ht="22.5" x14ac:dyDescent="0.55000000000000004">
      <c r="A10" s="156"/>
      <c r="B10" s="157">
        <f>สรุปแยก!B9</f>
        <v>4</v>
      </c>
      <c r="C10" s="150" t="str">
        <f>สรุปแยก!C9</f>
        <v>วิทยาศาสตรบัณฑิต</v>
      </c>
      <c r="D10" s="150" t="str">
        <f>สรุปแยก!D9</f>
        <v>สาธารณสุขชุมชน</v>
      </c>
      <c r="E10" s="150" t="str">
        <f>สรุปแยก!E9</f>
        <v>ปริญญาตรี</v>
      </c>
      <c r="F10" s="151">
        <f>สรุปแยก!I9</f>
        <v>237</v>
      </c>
    </row>
    <row r="11" spans="1:6" ht="22.5" x14ac:dyDescent="0.55000000000000004">
      <c r="A11" s="156"/>
      <c r="B11" s="157">
        <f>สรุปแยก!B10</f>
        <v>5</v>
      </c>
      <c r="C11" s="150" t="str">
        <f>สรุปแยก!C10</f>
        <v>วิทยาศาสตรบัณฑิต</v>
      </c>
      <c r="D11" s="150" t="str">
        <f>สรุปแยก!D10</f>
        <v>วิทยาศาสตร์การกีฬา</v>
      </c>
      <c r="E11" s="150" t="str">
        <f>สรุปแยก!E10</f>
        <v>ปริญญาตรี</v>
      </c>
      <c r="F11" s="151">
        <f>สรุปแยก!I10</f>
        <v>441</v>
      </c>
    </row>
    <row r="12" spans="1:6" ht="22.5" x14ac:dyDescent="0.55000000000000004">
      <c r="A12" s="156"/>
      <c r="B12" s="157">
        <f>สรุปแยก!B11</f>
        <v>6</v>
      </c>
      <c r="C12" s="150" t="str">
        <f>สรุปแยก!C11</f>
        <v>วิทยาศาสตรบัณฑิต</v>
      </c>
      <c r="D12" s="150" t="str">
        <f>สรุปแยก!D11</f>
        <v>วิทยาศาสตร์สิ่งแวดล้อม</v>
      </c>
      <c r="E12" s="150" t="str">
        <f>สรุปแยก!E11</f>
        <v>ปริญญาตรี</v>
      </c>
      <c r="F12" s="151">
        <f>สรุปแยก!I11</f>
        <v>21</v>
      </c>
    </row>
    <row r="13" spans="1:6" ht="22.5" x14ac:dyDescent="0.55000000000000004">
      <c r="A13" s="156"/>
      <c r="B13" s="157">
        <f>สรุปแยก!B12</f>
        <v>7</v>
      </c>
      <c r="C13" s="150" t="str">
        <f>สรุปแยก!C12</f>
        <v>วิศวกรรมศาสตรบัณฑิต</v>
      </c>
      <c r="D13" s="150" t="str">
        <f>สรุปแยก!D12</f>
        <v>วิศวกรรมโลจิสติกส์</v>
      </c>
      <c r="E13" s="150" t="str">
        <f>สรุปแยก!E12</f>
        <v>ปริญญาตรี</v>
      </c>
      <c r="F13" s="151">
        <f>สรุปแยก!I12</f>
        <v>95</v>
      </c>
    </row>
    <row r="14" spans="1:6" ht="22.5" x14ac:dyDescent="0.55000000000000004">
      <c r="A14" s="156"/>
      <c r="B14" s="157">
        <f>สรุปแยก!B13</f>
        <v>8</v>
      </c>
      <c r="C14" s="150" t="str">
        <f>สรุปแยก!C13</f>
        <v>วิทยาศาสตรบัณฑิต</v>
      </c>
      <c r="D14" s="150" t="str">
        <f>สรุปแยก!D13</f>
        <v>วิทยาศาสตร์และเทคโนโลยีการอาหาร</v>
      </c>
      <c r="E14" s="150" t="str">
        <f>สรุปแยก!E13</f>
        <v>ปริญญาตรี</v>
      </c>
      <c r="F14" s="151">
        <f>สรุปแยก!I13</f>
        <v>33</v>
      </c>
    </row>
    <row r="15" spans="1:6" ht="22.5" x14ac:dyDescent="0.55000000000000004">
      <c r="A15" s="156"/>
      <c r="B15" s="157">
        <f>สรุปแยก!B14</f>
        <v>9</v>
      </c>
      <c r="C15" s="150" t="str">
        <f>สรุปแยก!C14</f>
        <v>วิทยาศาสตรบัณฑิต</v>
      </c>
      <c r="D15" s="150" t="str">
        <f>สรุปแยก!D14</f>
        <v>เทคโนโลยีการเกษตร</v>
      </c>
      <c r="E15" s="150" t="str">
        <f>สรุปแยก!E14</f>
        <v>ปริญญาตรี</v>
      </c>
      <c r="F15" s="151">
        <f>สรุปแยก!I14</f>
        <v>72</v>
      </c>
    </row>
    <row r="16" spans="1:6" ht="22.5" x14ac:dyDescent="0.55000000000000004">
      <c r="A16" s="156"/>
      <c r="B16" s="157">
        <f>สรุปแยก!B15</f>
        <v>10</v>
      </c>
      <c r="C16" s="150" t="str">
        <f>สรุปแยก!C15</f>
        <v>วิศวกรรมศาสตรบัณฑิต</v>
      </c>
      <c r="D16" s="150" t="str">
        <f>สรุปแยก!D15</f>
        <v>เทคโนโลยีการจัดการอุตสาหกรรม</v>
      </c>
      <c r="E16" s="150" t="str">
        <f>สรุปแยก!E15</f>
        <v>ปริญญาตรี</v>
      </c>
      <c r="F16" s="151">
        <f>สรุปแยก!I15</f>
        <v>46</v>
      </c>
    </row>
    <row r="17" spans="1:6" ht="22.5" x14ac:dyDescent="0.55000000000000004">
      <c r="A17" s="156"/>
      <c r="B17" s="157">
        <f>สรุปแยก!B16</f>
        <v>11</v>
      </c>
      <c r="C17" s="150" t="str">
        <f>สรุปแยก!C16</f>
        <v>เทคโนโลยีบัณฑิต</v>
      </c>
      <c r="D17" s="150" t="str">
        <f>สรุปแยก!D16</f>
        <v>ออกแบบผลิตภัณฑ์อุตสาหกรรม</v>
      </c>
      <c r="E17" s="150" t="str">
        <f>สรุปแยก!E16</f>
        <v>ปริญญาตรี</v>
      </c>
      <c r="F17" s="151">
        <f>สรุปแยก!I16</f>
        <v>29</v>
      </c>
    </row>
    <row r="18" spans="1:6" ht="22.5" x14ac:dyDescent="0.55000000000000004">
      <c r="A18" s="156"/>
      <c r="B18" s="157">
        <f>สรุปแยก!B17</f>
        <v>12</v>
      </c>
      <c r="C18" s="150" t="str">
        <f>สรุปแยก!C17</f>
        <v>เทคโนโลยีบัณฑิต</v>
      </c>
      <c r="D18" s="150" t="str">
        <f>สรุปแยก!D17</f>
        <v>เทคโนโลยีโยธาและสถาปัตยกรรม</v>
      </c>
      <c r="E18" s="150" t="str">
        <f>สรุปแยก!E17</f>
        <v>ปริญญาตรี</v>
      </c>
      <c r="F18" s="151">
        <f>สรุปแยก!I17</f>
        <v>165</v>
      </c>
    </row>
    <row r="19" spans="1:6" ht="22.5" x14ac:dyDescent="0.55000000000000004">
      <c r="A19" s="158"/>
      <c r="B19" s="159">
        <f>สรุปแยก!B18</f>
        <v>13</v>
      </c>
      <c r="C19" s="152" t="str">
        <f>สรุปแยก!C18</f>
        <v>วิทยาศาสตรบัณฑิต</v>
      </c>
      <c r="D19" s="152" t="str">
        <f>สรุปแยก!D18</f>
        <v>อาชีวอนามัยและความปลอดภัย</v>
      </c>
      <c r="E19" s="152" t="str">
        <f>สรุปแยก!E18</f>
        <v>ปริญญาตรี</v>
      </c>
      <c r="F19" s="153">
        <f>สรุปแยก!I18</f>
        <v>158</v>
      </c>
    </row>
    <row r="20" spans="1:6" ht="22.5" x14ac:dyDescent="0.55000000000000004">
      <c r="A20" s="67" t="s">
        <v>22</v>
      </c>
      <c r="B20" s="68"/>
      <c r="C20" s="68"/>
      <c r="D20" s="68"/>
      <c r="E20" s="68"/>
      <c r="F20" s="69">
        <f>SUM(F21:F35)</f>
        <v>3525</v>
      </c>
    </row>
    <row r="21" spans="1:6" ht="22.5" x14ac:dyDescent="0.55000000000000004">
      <c r="A21" s="154"/>
      <c r="B21" s="160">
        <f>สรุปแยก!B21</f>
        <v>1</v>
      </c>
      <c r="C21" s="21" t="str">
        <f>สรุปแยก!C21</f>
        <v>ครุศาสตรบัณฑิต</v>
      </c>
      <c r="D21" s="21" t="str">
        <f>สรุปแยก!D21</f>
        <v>การศึกษาปฐมวัย</v>
      </c>
      <c r="E21" s="21" t="str">
        <f>สรุปแยก!E21</f>
        <v>ปริญญาตรี</v>
      </c>
      <c r="F21" s="70">
        <f>สรุปแยก!I21</f>
        <v>318</v>
      </c>
    </row>
    <row r="22" spans="1:6" ht="22.5" x14ac:dyDescent="0.55000000000000004">
      <c r="A22" s="156"/>
      <c r="B22" s="161">
        <f>สรุปแยก!B22</f>
        <v>2</v>
      </c>
      <c r="C22" s="26" t="str">
        <f>สรุปแยก!C22</f>
        <v>ครุศาสตรบัณฑิต</v>
      </c>
      <c r="D22" s="26" t="str">
        <f>สรุปแยก!D22</f>
        <v>คณิตศาสตร์</v>
      </c>
      <c r="E22" s="26" t="str">
        <f>สรุปแยก!E22</f>
        <v>ปริญญาตรี</v>
      </c>
      <c r="F22" s="71">
        <f>สรุปแยก!I22</f>
        <v>298</v>
      </c>
    </row>
    <row r="23" spans="1:6" ht="22.5" x14ac:dyDescent="0.55000000000000004">
      <c r="A23" s="156"/>
      <c r="B23" s="161">
        <f>สรุปแยก!B23</f>
        <v>3</v>
      </c>
      <c r="C23" s="26" t="str">
        <f>สรุปแยก!C23</f>
        <v>ครุศาสตรบัณฑิต</v>
      </c>
      <c r="D23" s="26" t="str">
        <f>สรุปแยก!D23</f>
        <v>คอมพิวเตอร์ศึกษา</v>
      </c>
      <c r="E23" s="26" t="str">
        <f>สรุปแยก!E23</f>
        <v>ปริญญาตรี</v>
      </c>
      <c r="F23" s="71">
        <f>สรุปแยก!I23</f>
        <v>288</v>
      </c>
    </row>
    <row r="24" spans="1:6" ht="22.5" x14ac:dyDescent="0.55000000000000004">
      <c r="A24" s="156"/>
      <c r="B24" s="161">
        <f>สรุปแยก!B24</f>
        <v>4</v>
      </c>
      <c r="C24" s="26" t="str">
        <f>สรุปแยก!C24</f>
        <v>ครุศาสตรบัณฑิต</v>
      </c>
      <c r="D24" s="26" t="str">
        <f>สรุปแยก!D24</f>
        <v>ภาษาอังกฤษ</v>
      </c>
      <c r="E24" s="26" t="str">
        <f>สรุปแยก!E24</f>
        <v>ปริญญาตรี</v>
      </c>
      <c r="F24" s="71">
        <f>สรุปแยก!I24</f>
        <v>308</v>
      </c>
    </row>
    <row r="25" spans="1:6" ht="22.5" x14ac:dyDescent="0.55000000000000004">
      <c r="A25" s="156"/>
      <c r="B25" s="161">
        <f>สรุปแยก!B25</f>
        <v>5</v>
      </c>
      <c r="C25" s="26" t="str">
        <f>สรุปแยก!C25</f>
        <v>ครุศาสตรบัณฑิต</v>
      </c>
      <c r="D25" s="26" t="str">
        <f>สรุปแยก!D25</f>
        <v>ภาษาไทย</v>
      </c>
      <c r="E25" s="26" t="str">
        <f>สรุปแยก!E25</f>
        <v>ปริญญาตรี</v>
      </c>
      <c r="F25" s="71">
        <f>สรุปแยก!I25</f>
        <v>308</v>
      </c>
    </row>
    <row r="26" spans="1:6" ht="22.5" x14ac:dyDescent="0.55000000000000004">
      <c r="A26" s="156"/>
      <c r="B26" s="161">
        <f>สรุปแยก!B26</f>
        <v>6</v>
      </c>
      <c r="C26" s="26" t="str">
        <f>สรุปแยก!C26</f>
        <v>ครุศาสตรบัณฑิต</v>
      </c>
      <c r="D26" s="26" t="str">
        <f>สรุปแยก!D26</f>
        <v>สังคมศึกษา</v>
      </c>
      <c r="E26" s="26" t="str">
        <f>สรุปแยก!E26</f>
        <v>ปริญญาตรี</v>
      </c>
      <c r="F26" s="71">
        <f>สรุปแยก!I26</f>
        <v>303</v>
      </c>
    </row>
    <row r="27" spans="1:6" ht="22.5" x14ac:dyDescent="0.55000000000000004">
      <c r="A27" s="156"/>
      <c r="B27" s="161">
        <f>สรุปแยก!B27</f>
        <v>7</v>
      </c>
      <c r="C27" s="26" t="str">
        <f>สรุปแยก!C27</f>
        <v>ครุศาสตรบัณฑิต</v>
      </c>
      <c r="D27" s="26" t="str">
        <f>สรุปแยก!D27</f>
        <v>การประถมศึกษา</v>
      </c>
      <c r="E27" s="26" t="str">
        <f>สรุปแยก!E27</f>
        <v>ปริญญาตรี</v>
      </c>
      <c r="F27" s="71">
        <f>สรุปแยก!I27</f>
        <v>313</v>
      </c>
    </row>
    <row r="28" spans="1:6" ht="22.5" x14ac:dyDescent="0.55000000000000004">
      <c r="A28" s="156"/>
      <c r="B28" s="161">
        <f>สรุปแยก!B28</f>
        <v>8</v>
      </c>
      <c r="C28" s="26" t="str">
        <f>สรุปแยก!C28</f>
        <v>ครุศาสตรบัณฑิต</v>
      </c>
      <c r="D28" s="26" t="str">
        <f>สรุปแยก!D28</f>
        <v>วิทยาศาสตร์</v>
      </c>
      <c r="E28" s="26" t="str">
        <f>สรุปแยก!E28</f>
        <v>ปริญญาตรี</v>
      </c>
      <c r="F28" s="71">
        <f>สรุปแยก!I28</f>
        <v>297</v>
      </c>
    </row>
    <row r="29" spans="1:6" ht="22.5" x14ac:dyDescent="0.55000000000000004">
      <c r="A29" s="156"/>
      <c r="B29" s="161">
        <f>สรุปแยก!B29</f>
        <v>9</v>
      </c>
      <c r="C29" s="26" t="str">
        <f>สรุปแยก!C29</f>
        <v>ครุศาสตรบัณฑิต</v>
      </c>
      <c r="D29" s="26" t="str">
        <f>สรุปแยก!D29</f>
        <v>พลศึกษา</v>
      </c>
      <c r="E29" s="26" t="str">
        <f>สรุปแยก!E29</f>
        <v>ปริญญาตรี</v>
      </c>
      <c r="F29" s="71">
        <f>สรุปแยก!I29</f>
        <v>342</v>
      </c>
    </row>
    <row r="30" spans="1:6" ht="22.5" x14ac:dyDescent="0.55000000000000004">
      <c r="A30" s="156"/>
      <c r="B30" s="161">
        <f>สรุปแยก!B30</f>
        <v>10</v>
      </c>
      <c r="C30" s="26" t="str">
        <f>สรุปแยก!C30</f>
        <v>ครุศาสตรบัณฑิต</v>
      </c>
      <c r="D30" s="26" t="str">
        <f>สรุปแยก!D30</f>
        <v>ดนตรีศึกษา</v>
      </c>
      <c r="E30" s="26" t="str">
        <f>สรุปแยก!E30</f>
        <v>ปริญญาตรี</v>
      </c>
      <c r="F30" s="71">
        <f>สรุปแยก!I30</f>
        <v>235</v>
      </c>
    </row>
    <row r="31" spans="1:6" ht="22.5" x14ac:dyDescent="0.55000000000000004">
      <c r="A31" s="156"/>
      <c r="B31" s="161">
        <f>สรุปแยก!B31</f>
        <v>11</v>
      </c>
      <c r="C31" s="26" t="str">
        <f>สรุปแยก!C31</f>
        <v>ครุศาสตรบัณฑิต</v>
      </c>
      <c r="D31" s="26" t="str">
        <f>สรุปแยก!D31</f>
        <v>การสอนภาษาจีน</v>
      </c>
      <c r="E31" s="26" t="str">
        <f>สรุปแยก!E31</f>
        <v>ปริญญาตรี</v>
      </c>
      <c r="F31" s="71">
        <f>สรุปแยก!I31</f>
        <v>203</v>
      </c>
    </row>
    <row r="32" spans="1:6" ht="22.5" x14ac:dyDescent="0.55000000000000004">
      <c r="A32" s="156"/>
      <c r="B32" s="161">
        <f>สรุปแยก!B32</f>
        <v>12</v>
      </c>
      <c r="C32" s="26" t="str">
        <f>สรุปแยก!C32</f>
        <v>ครุศาสตรบัณฑิต</v>
      </c>
      <c r="D32" s="26" t="str">
        <f>สรุปแยก!D32</f>
        <v>นาฏศิลป์</v>
      </c>
      <c r="E32" s="26" t="str">
        <f>สรุปแยก!E32</f>
        <v>ปริญญาตรี</v>
      </c>
      <c r="F32" s="71">
        <f>สรุปแยก!I32</f>
        <v>81</v>
      </c>
    </row>
    <row r="33" spans="1:6" ht="22.5" x14ac:dyDescent="0.55000000000000004">
      <c r="A33" s="156"/>
      <c r="B33" s="161">
        <f>สรุปแยก!B33</f>
        <v>13</v>
      </c>
      <c r="C33" s="26" t="str">
        <f>สรุปแยก!C33</f>
        <v>ประกาศนียบัตรบัณฑิต</v>
      </c>
      <c r="D33" s="26" t="str">
        <f>สรุปแยก!D33</f>
        <v>วิชาชีพครู</v>
      </c>
      <c r="E33" s="26" t="str">
        <f>สรุปแยก!E33</f>
        <v>ประกาศนียบัตร</v>
      </c>
      <c r="F33" s="71">
        <f>สรุปแยก!I33</f>
        <v>12</v>
      </c>
    </row>
    <row r="34" spans="1:6" ht="22.5" x14ac:dyDescent="0.55000000000000004">
      <c r="A34" s="156"/>
      <c r="B34" s="161">
        <f>สรุปแยก!B34</f>
        <v>14</v>
      </c>
      <c r="C34" s="26" t="str">
        <f>สรุปแยก!C34</f>
        <v>ครุศาสตรมหาบัณฑิต</v>
      </c>
      <c r="D34" s="26" t="str">
        <f>'เผยแพร่ 4'!B40</f>
        <v>การบริหารการศึกษา</v>
      </c>
      <c r="E34" s="26" t="str">
        <f>สรุปแยก!E34</f>
        <v>ปริญญาโท</v>
      </c>
      <c r="F34" s="71">
        <f>สรุปแยก!I34</f>
        <v>186</v>
      </c>
    </row>
    <row r="35" spans="1:6" ht="22.5" x14ac:dyDescent="0.55000000000000004">
      <c r="A35" s="156"/>
      <c r="B35" s="161">
        <f>สรุปแยก!B35</f>
        <v>15</v>
      </c>
      <c r="C35" s="26" t="str">
        <f>สรุปแยก!C35</f>
        <v>ครุศาสตรมหาบัณฑิต</v>
      </c>
      <c r="D35" s="26" t="str">
        <f>'เผยแพร่ 4'!B40</f>
        <v>การบริหารการศึกษา</v>
      </c>
      <c r="E35" s="26" t="str">
        <f>สรุปแยก!E35</f>
        <v>ปริญญาเอก</v>
      </c>
      <c r="F35" s="71">
        <f>สรุปแยก!I35</f>
        <v>33</v>
      </c>
    </row>
    <row r="36" spans="1:6" ht="22.5" x14ac:dyDescent="0.55000000000000004">
      <c r="A36" s="67" t="s">
        <v>41</v>
      </c>
      <c r="B36" s="68"/>
      <c r="C36" s="68"/>
      <c r="D36" s="68"/>
      <c r="E36" s="68"/>
      <c r="F36" s="69">
        <f>SUM(F37:F45)</f>
        <v>1070</v>
      </c>
    </row>
    <row r="37" spans="1:6" ht="22.5" x14ac:dyDescent="0.55000000000000004">
      <c r="A37" s="154"/>
      <c r="B37" s="160">
        <f>สรุปแยก!B38</f>
        <v>1</v>
      </c>
      <c r="C37" s="21" t="str">
        <f>สรุปแยก!C38</f>
        <v>ศิลปศาสตรบัณฑิต</v>
      </c>
      <c r="D37" s="21" t="str">
        <f>สรุปแยก!D38</f>
        <v>การพัฒนาชุมชน</v>
      </c>
      <c r="E37" s="21" t="str">
        <f>สรุปแยก!E38</f>
        <v>ปริญญาตรี</v>
      </c>
      <c r="F37" s="70">
        <f>สรุปแยก!I38</f>
        <v>128</v>
      </c>
    </row>
    <row r="38" spans="1:6" ht="22.5" x14ac:dyDescent="0.55000000000000004">
      <c r="A38" s="156"/>
      <c r="B38" s="161">
        <f>สรุปแยก!B39</f>
        <v>2</v>
      </c>
      <c r="C38" s="26" t="str">
        <f>สรุปแยก!C39</f>
        <v>ศิลปศาสตรบัณฑิต</v>
      </c>
      <c r="D38" s="26" t="str">
        <f>สรุปแยก!D39</f>
        <v>ภาษาจีน</v>
      </c>
      <c r="E38" s="26" t="str">
        <f>สรุปแยก!E39</f>
        <v>ปริญญาตรี</v>
      </c>
      <c r="F38" s="71">
        <f>สรุปแยก!I39</f>
        <v>122</v>
      </c>
    </row>
    <row r="39" spans="1:6" ht="22.5" x14ac:dyDescent="0.55000000000000004">
      <c r="A39" s="156"/>
      <c r="B39" s="161">
        <f>สรุปแยก!B40</f>
        <v>3</v>
      </c>
      <c r="C39" s="26" t="str">
        <f>สรุปแยก!C40</f>
        <v>ศิลปศาสตรบัณฑิต</v>
      </c>
      <c r="D39" s="26" t="str">
        <f>สรุปแยก!D40</f>
        <v>ภาษาญี่ปุ่น</v>
      </c>
      <c r="E39" s="26" t="str">
        <f>สรุปแยก!E40</f>
        <v>ปริญญาตรี</v>
      </c>
      <c r="F39" s="71">
        <f>สรุปแยก!I40</f>
        <v>72</v>
      </c>
    </row>
    <row r="40" spans="1:6" ht="22.5" x14ac:dyDescent="0.55000000000000004">
      <c r="A40" s="156"/>
      <c r="B40" s="161">
        <f>สรุปแยก!B41</f>
        <v>4</v>
      </c>
      <c r="C40" s="26" t="str">
        <f>สรุปแยก!C41</f>
        <v>ศิลปศาสตรบัณฑิต</v>
      </c>
      <c r="D40" s="26" t="str">
        <f>สรุปแยก!D41</f>
        <v>ภาษาอังกฤษธุรกิจ</v>
      </c>
      <c r="E40" s="26" t="str">
        <f>สรุปแยก!E41</f>
        <v>ปริญญาตรี</v>
      </c>
      <c r="F40" s="71">
        <f>สรุปแยก!I41</f>
        <v>322</v>
      </c>
    </row>
    <row r="41" spans="1:6" ht="22.5" x14ac:dyDescent="0.55000000000000004">
      <c r="A41" s="156"/>
      <c r="B41" s="161">
        <f>สรุปแยก!B42</f>
        <v>5</v>
      </c>
      <c r="C41" s="26" t="str">
        <f>สรุปแยก!C42</f>
        <v>ศิลปศาสตรบัณฑิต</v>
      </c>
      <c r="D41" s="26" t="str">
        <f>สรุปแยก!D42</f>
        <v>การจัดการสนสนเทศดิจิทัล</v>
      </c>
      <c r="E41" s="26" t="str">
        <f>สรุปแยก!E42</f>
        <v>ปริญญาตรี</v>
      </c>
      <c r="F41" s="71">
        <f>สรุปแยก!I42</f>
        <v>3</v>
      </c>
    </row>
    <row r="42" spans="1:6" ht="22.5" x14ac:dyDescent="0.55000000000000004">
      <c r="A42" s="156"/>
      <c r="B42" s="161">
        <f>สรุปแยก!B43</f>
        <v>6</v>
      </c>
      <c r="C42" s="26" t="str">
        <f>สรุปแยก!C43</f>
        <v>ศิลปศาสตรบัณฑิต</v>
      </c>
      <c r="D42" s="26" t="str">
        <f>สรุปแยก!D43</f>
        <v>ศิลปะและการออกแบบ</v>
      </c>
      <c r="E42" s="26" t="str">
        <f>สรุปแยก!E43</f>
        <v>ปริญญาตรี</v>
      </c>
      <c r="F42" s="71">
        <f>สรุปแยก!I43</f>
        <v>79</v>
      </c>
    </row>
    <row r="43" spans="1:6" ht="22.5" x14ac:dyDescent="0.55000000000000004">
      <c r="A43" s="156"/>
      <c r="B43" s="161">
        <f>สรุปแยก!B44</f>
        <v>7</v>
      </c>
      <c r="C43" s="26" t="str">
        <f>สรุปแยก!C44</f>
        <v>ศิลปศาสตรบัณฑิต</v>
      </c>
      <c r="D43" s="26" t="str">
        <f>สรุปแยก!D44</f>
        <v>ภาษาไทยเพื่อการสื่อสาร</v>
      </c>
      <c r="E43" s="26" t="str">
        <f>สรุปแยก!E44</f>
        <v>ปริญญาตรี</v>
      </c>
      <c r="F43" s="71">
        <f>สรุปแยก!I44</f>
        <v>209</v>
      </c>
    </row>
    <row r="44" spans="1:6" ht="22.5" x14ac:dyDescent="0.55000000000000004">
      <c r="A44" s="156"/>
      <c r="B44" s="161">
        <f>สรุปแยก!B45</f>
        <v>8</v>
      </c>
      <c r="C44" s="26" t="str">
        <f>สรุปแยก!C45</f>
        <v>ศิลปศาสตรบัณฑิต</v>
      </c>
      <c r="D44" s="26" t="str">
        <f>สรุปแยก!D45</f>
        <v>ประวัติศาสตร์</v>
      </c>
      <c r="E44" s="26" t="str">
        <f>สรุปแยก!E45</f>
        <v>ปริญญาตรี</v>
      </c>
      <c r="F44" s="71">
        <f>สรุปแยก!I45</f>
        <v>32</v>
      </c>
    </row>
    <row r="45" spans="1:6" ht="22.5" x14ac:dyDescent="0.55000000000000004">
      <c r="A45" s="158"/>
      <c r="B45" s="162">
        <f>สรุปแยก!B46</f>
        <v>9</v>
      </c>
      <c r="C45" s="30" t="str">
        <f>สรุปแยก!C46</f>
        <v>นิเทศศาสตรบัณฑิต</v>
      </c>
      <c r="D45" s="30" t="str">
        <f>สรุปแยก!D46</f>
        <v>นิเทศศาสตร์</v>
      </c>
      <c r="E45" s="30" t="str">
        <f>สรุปแยก!E46</f>
        <v>ปริญญาตรี</v>
      </c>
      <c r="F45" s="72">
        <f>สรุปแยก!I46</f>
        <v>103</v>
      </c>
    </row>
    <row r="46" spans="1:6" ht="22.5" x14ac:dyDescent="0.55000000000000004">
      <c r="A46" s="67" t="s">
        <v>51</v>
      </c>
      <c r="B46" s="68"/>
      <c r="C46" s="68"/>
      <c r="D46" s="68"/>
      <c r="E46" s="68"/>
      <c r="F46" s="69">
        <f>SUM(F47:F54)</f>
        <v>963</v>
      </c>
    </row>
    <row r="47" spans="1:6" ht="22.5" x14ac:dyDescent="0.55000000000000004">
      <c r="A47" s="154"/>
      <c r="B47" s="160">
        <f>สรุปแยก!B49</f>
        <v>1</v>
      </c>
      <c r="C47" s="21" t="str">
        <f>สรุปแยก!C49</f>
        <v>ศิลปศาสตรบัณฑิต</v>
      </c>
      <c r="D47" s="21" t="str">
        <f>สรุปแยก!D49</f>
        <v>การท่องเที่ยวและการโรงแรม</v>
      </c>
      <c r="E47" s="21" t="str">
        <f>สรุปแยก!E49</f>
        <v>ปริญญาตรี</v>
      </c>
      <c r="F47" s="70">
        <f>สรุปแยก!I49</f>
        <v>103</v>
      </c>
    </row>
    <row r="48" spans="1:6" ht="22.5" x14ac:dyDescent="0.55000000000000004">
      <c r="A48" s="156"/>
      <c r="B48" s="161">
        <f>สรุปแยก!B50</f>
        <v>2</v>
      </c>
      <c r="C48" s="26" t="str">
        <f>สรุปแยก!C50</f>
        <v>บริหารธุรกิจบัณฑิต</v>
      </c>
      <c r="D48" s="26" t="str">
        <f>สรุปแยก!D50</f>
        <v>การจัดการ</v>
      </c>
      <c r="E48" s="26" t="str">
        <f>สรุปแยก!E50</f>
        <v>ปริญญาตรี</v>
      </c>
      <c r="F48" s="71">
        <f>สรุปแยก!I50</f>
        <v>109</v>
      </c>
    </row>
    <row r="49" spans="1:6" ht="22.5" x14ac:dyDescent="0.55000000000000004">
      <c r="A49" s="156"/>
      <c r="B49" s="161">
        <f>สรุปแยก!B51</f>
        <v>3</v>
      </c>
      <c r="C49" s="26" t="str">
        <f>สรุปแยก!C51</f>
        <v>บริหารธุรกิจบัณฑิต</v>
      </c>
      <c r="D49" s="26" t="str">
        <f>สรุปแยก!D51</f>
        <v>การตลาด</v>
      </c>
      <c r="E49" s="26" t="str">
        <f>สรุปแยก!E51</f>
        <v>ปริญญาตรี</v>
      </c>
      <c r="F49" s="71">
        <f>สรุปแยก!I51</f>
        <v>142</v>
      </c>
    </row>
    <row r="50" spans="1:6" ht="22.5" x14ac:dyDescent="0.55000000000000004">
      <c r="A50" s="156"/>
      <c r="B50" s="161">
        <f>สรุปแยก!B52</f>
        <v>4</v>
      </c>
      <c r="C50" s="26" t="str">
        <f>สรุปแยก!C52</f>
        <v>บริหารธุรกิจบัณฑิต</v>
      </c>
      <c r="D50" s="26" t="str">
        <f>สรุปแยก!D52</f>
        <v>คอมพิวเตอร์ธุรกิจดิจิทัล</v>
      </c>
      <c r="E50" s="26" t="str">
        <f>สรุปแยก!E52</f>
        <v>ปริญญาตรี</v>
      </c>
      <c r="F50" s="71">
        <f>สรุปแยก!I52</f>
        <v>104</v>
      </c>
    </row>
    <row r="51" spans="1:6" ht="22.5" x14ac:dyDescent="0.55000000000000004">
      <c r="A51" s="156"/>
      <c r="B51" s="161">
        <f>สรุปแยก!B53</f>
        <v>5</v>
      </c>
      <c r="C51" s="26" t="str">
        <f>สรุปแยก!C53</f>
        <v>บริหารธุรกิจบัณฑิต</v>
      </c>
      <c r="D51" s="26" t="str">
        <f>สรุปแยก!D53</f>
        <v>บริหารธุรกิจระหว่างประเทศ</v>
      </c>
      <c r="E51" s="26" t="str">
        <f>สรุปแยก!E53</f>
        <v>ปริญญาตรี</v>
      </c>
      <c r="F51" s="71">
        <f>สรุปแยก!I53</f>
        <v>36</v>
      </c>
    </row>
    <row r="52" spans="1:6" ht="22.5" x14ac:dyDescent="0.55000000000000004">
      <c r="A52" s="156"/>
      <c r="B52" s="161">
        <f>สรุปแยก!B54</f>
        <v>6</v>
      </c>
      <c r="C52" s="26" t="str">
        <f>สรุปแยก!C54</f>
        <v>บริหารธุรกิจบัณฑิต</v>
      </c>
      <c r="D52" s="26" t="str">
        <f>สรุปแยก!D54</f>
        <v>เศรษฐศาสตร์การเงินการคลัง</v>
      </c>
      <c r="E52" s="26" t="str">
        <f>สรุปแยก!E54</f>
        <v>ปริญญาตรี</v>
      </c>
      <c r="F52" s="71">
        <f>สรุปแยก!I54</f>
        <v>2</v>
      </c>
    </row>
    <row r="53" spans="1:6" ht="22.5" x14ac:dyDescent="0.55000000000000004">
      <c r="A53" s="156"/>
      <c r="B53" s="161">
        <f>สรุปแยก!B55</f>
        <v>7</v>
      </c>
      <c r="C53" s="26" t="str">
        <f>สรุปแยก!C55</f>
        <v>บัญชีบัณฑิต</v>
      </c>
      <c r="D53" s="26" t="str">
        <f>สรุปแยก!D55</f>
        <v>การบัญชี</v>
      </c>
      <c r="E53" s="26" t="str">
        <f>สรุปแยก!E55</f>
        <v>ปริญญาตรี</v>
      </c>
      <c r="F53" s="71">
        <f>สรุปแยก!I55</f>
        <v>411</v>
      </c>
    </row>
    <row r="54" spans="1:6" ht="22.5" x14ac:dyDescent="0.55000000000000004">
      <c r="A54" s="158"/>
      <c r="B54" s="162">
        <f>สรุปแยก!B56</f>
        <v>8</v>
      </c>
      <c r="C54" s="30" t="str">
        <f>สรุปแยก!C56</f>
        <v>บริหารธุรกิจบัณฑิต</v>
      </c>
      <c r="D54" s="30" t="str">
        <f>สรุปแยก!D56</f>
        <v>การจัดการธุรกิจการค้าสมัยใหม่</v>
      </c>
      <c r="E54" s="30" t="str">
        <f>สรุปแยก!E56</f>
        <v>ปริญญาตรี</v>
      </c>
      <c r="F54" s="72">
        <f>สรุปแยก!I56</f>
        <v>56</v>
      </c>
    </row>
    <row r="55" spans="1:6" ht="22.5" x14ac:dyDescent="0.55000000000000004">
      <c r="A55" s="67" t="s">
        <v>61</v>
      </c>
      <c r="B55" s="68"/>
      <c r="C55" s="68"/>
      <c r="D55" s="68"/>
      <c r="E55" s="68"/>
      <c r="F55" s="74">
        <f>SUM(F56:F58)</f>
        <v>1059</v>
      </c>
    </row>
    <row r="56" spans="1:6" ht="22.5" x14ac:dyDescent="0.55000000000000004">
      <c r="A56" s="154"/>
      <c r="B56" s="160">
        <f>สรุปแยก!B59</f>
        <v>1</v>
      </c>
      <c r="C56" s="21" t="str">
        <f>สรุปแยก!C59</f>
        <v>นิติศาสตรบัณฑิต</v>
      </c>
      <c r="D56" s="21" t="str">
        <f>สรุปแยก!D59</f>
        <v>นิติศาสตร์</v>
      </c>
      <c r="E56" s="21" t="str">
        <f>สรุปแยก!E59</f>
        <v>ปริญญาตรี</v>
      </c>
      <c r="F56" s="70">
        <f>'เผยแพร่ 4'!Q69</f>
        <v>434</v>
      </c>
    </row>
    <row r="57" spans="1:6" ht="22.5" x14ac:dyDescent="0.55000000000000004">
      <c r="A57" s="156"/>
      <c r="B57" s="161">
        <f>สรุปแยก!B61</f>
        <v>3</v>
      </c>
      <c r="C57" s="26" t="str">
        <f>สรุปแยก!C61</f>
        <v>รัฐประศาสนศาสตรบัณฑิต</v>
      </c>
      <c r="D57" s="26" t="str">
        <f>สรุปแยก!D61</f>
        <v>รัฐประศาสนศาสตร์</v>
      </c>
      <c r="E57" s="26" t="str">
        <f>สรุปแยก!E61</f>
        <v>ปริญญาตรี</v>
      </c>
      <c r="F57" s="71">
        <f>สรุปแยก!I61</f>
        <v>205</v>
      </c>
    </row>
    <row r="58" spans="1:6" ht="22.5" x14ac:dyDescent="0.55000000000000004">
      <c r="A58" s="156"/>
      <c r="B58" s="161">
        <f>สรุปแยก!B62</f>
        <v>4</v>
      </c>
      <c r="C58" s="26" t="str">
        <f>สรุปแยก!C62</f>
        <v>รัฐศาสตรบัณฑิต</v>
      </c>
      <c r="D58" s="26" t="str">
        <f>สรุปแยก!D62</f>
        <v>รัฐศาสตร์</v>
      </c>
      <c r="E58" s="26" t="str">
        <f>สรุปแยก!E62</f>
        <v>ปริญญาตรี</v>
      </c>
      <c r="F58" s="71">
        <f>สรุปแยก!I62</f>
        <v>420</v>
      </c>
    </row>
    <row r="59" spans="1:6" ht="22.5" x14ac:dyDescent="0.55000000000000004">
      <c r="A59" s="67" t="s">
        <v>136</v>
      </c>
      <c r="B59" s="68"/>
      <c r="C59" s="68"/>
      <c r="D59" s="68"/>
      <c r="E59" s="68"/>
      <c r="F59" s="74">
        <f>SUM(F60:F63)</f>
        <v>160</v>
      </c>
    </row>
    <row r="60" spans="1:6" ht="22.5" x14ac:dyDescent="0.55000000000000004">
      <c r="A60" s="122"/>
      <c r="B60" s="123">
        <v>1</v>
      </c>
      <c r="C60" s="48" t="str">
        <f>สรุปแยก!C65</f>
        <v>พยาบาลบัณฑิต</v>
      </c>
      <c r="D60" s="48" t="str">
        <f>สรุปแยก!D65</f>
        <v>พยาบาล</v>
      </c>
      <c r="E60" s="48" t="str">
        <f>สรุปแยก!E65</f>
        <v>ปริญญาตรี</v>
      </c>
      <c r="F60" s="124">
        <f>สรุปแยก!I65</f>
        <v>160</v>
      </c>
    </row>
    <row r="61" spans="1:6" ht="22.5" x14ac:dyDescent="0.55000000000000004">
      <c r="A61" s="75"/>
      <c r="B61" s="55" t="s">
        <v>159</v>
      </c>
      <c r="C61" s="75"/>
      <c r="D61" s="75"/>
      <c r="E61" s="75"/>
      <c r="F61" s="76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data66</vt:lpstr>
      <vt:lpstr>แยกชั้นปี</vt:lpstr>
      <vt:lpstr>จบปี66</vt:lpstr>
      <vt:lpstr>สรุปแยก</vt:lpstr>
      <vt:lpstr>สรุปรวม</vt:lpstr>
      <vt:lpstr>เผยแพร่ 4</vt:lpstr>
      <vt:lpstr>เผยแพร่ 5</vt:lpstr>
      <vt:lpstr>แยกชั้นปี!Print_Area</vt:lpstr>
      <vt:lpstr>จบปี66!Print_Titles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2024-09-23T02:36:35Z</cp:lastPrinted>
  <dcterms:created xsi:type="dcterms:W3CDTF">2015-10-24T07:41:00Z</dcterms:created>
  <dcterms:modified xsi:type="dcterms:W3CDTF">2024-09-23T08:43:28Z</dcterms:modified>
</cp:coreProperties>
</file>