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ackUp\Desktop\regis2009\text\"/>
    </mc:Choice>
  </mc:AlternateContent>
  <xr:revisionPtr revIDLastSave="0" documentId="13_ncr:1_{3FB904E8-D10C-4DD8-B6DF-A729E9FCCA5E}" xr6:coauthVersionLast="45" xr6:coauthVersionMax="45" xr10:uidLastSave="{00000000-0000-0000-0000-000000000000}"/>
  <bookViews>
    <workbookView xWindow="-120" yWindow="-120" windowWidth="29040" windowHeight="15840" tabRatio="713" activeTab="1" xr2:uid="{00000000-000D-0000-FFFF-FFFF00000000}"/>
  </bookViews>
  <sheets>
    <sheet name="data66" sheetId="20" r:id="rId1"/>
    <sheet name="แยกชั้นปี" sheetId="1" r:id="rId2"/>
    <sheet name="สรุปแยก" sheetId="6" r:id="rId3"/>
    <sheet name="สรุปรวม" sheetId="5" r:id="rId4"/>
    <sheet name="จบปี67" sheetId="21" r:id="rId5"/>
    <sheet name="เผยแพร่ 4" sheetId="14" r:id="rId6"/>
    <sheet name="เผยแพร่ 5" sheetId="15" r:id="rId7"/>
    <sheet name="จบปี68N" sheetId="22" r:id="rId8"/>
  </sheets>
  <externalReferences>
    <externalReference r:id="rId9"/>
  </externalReferences>
  <definedNames>
    <definedName name="_xlnm.Print_Area" localSheetId="1">แยกชั้นปี!$A$1:$AR$68</definedName>
    <definedName name="_xlnm.Print_Titles" localSheetId="4">จบปี67!$1:$4</definedName>
    <definedName name="_xlnm.Print_Titles" localSheetId="7">จบปี68N!$1:$4</definedName>
    <definedName name="_xlnm.Print_Titles" localSheetId="6">'เผยแพร่ 5'!$1:$5</definedName>
    <definedName name="_xlnm.Print_Titles" localSheetId="1">แยกชั้นปี!$1:$4</definedName>
    <definedName name="_xlnm.Print_Titles" localSheetId="2">สรุปแยก!$1:$4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2" i="14" l="1"/>
  <c r="M42" i="14"/>
  <c r="M81" i="14" s="1"/>
  <c r="N42" i="14"/>
  <c r="N81" i="14" s="1"/>
  <c r="K42" i="14"/>
  <c r="L81" i="14"/>
  <c r="K79" i="14"/>
  <c r="S21" i="14"/>
  <c r="T21" i="14"/>
  <c r="R21" i="14"/>
  <c r="D21" i="14"/>
  <c r="E21" i="14"/>
  <c r="C21" i="14"/>
  <c r="D20" i="14"/>
  <c r="C20" i="14"/>
  <c r="R20" i="14" s="1"/>
  <c r="E20" i="14"/>
  <c r="S20" i="14"/>
  <c r="D19" i="14"/>
  <c r="C19" i="14"/>
  <c r="D18" i="14"/>
  <c r="C18" i="14"/>
  <c r="D16" i="14"/>
  <c r="C16" i="14"/>
  <c r="C15" i="14"/>
  <c r="C14" i="14"/>
  <c r="D13" i="14"/>
  <c r="C13" i="14"/>
  <c r="D12" i="14"/>
  <c r="C12" i="14"/>
  <c r="D11" i="14"/>
  <c r="C11" i="14"/>
  <c r="D10" i="14"/>
  <c r="C10" i="14"/>
  <c r="D9" i="14"/>
  <c r="C9" i="14"/>
  <c r="D36" i="15"/>
  <c r="D35" i="15"/>
  <c r="B35" i="15"/>
  <c r="C35" i="15"/>
  <c r="E35" i="15"/>
  <c r="F35" i="15"/>
  <c r="B36" i="15"/>
  <c r="C36" i="15"/>
  <c r="E36" i="15"/>
  <c r="F36" i="15"/>
  <c r="M40" i="14"/>
  <c r="S40" i="14" s="1"/>
  <c r="T40" i="14" s="1"/>
  <c r="N40" i="14"/>
  <c r="L40" i="14"/>
  <c r="R40" i="14" s="1"/>
  <c r="T20" i="14" l="1"/>
  <c r="D9" i="6"/>
  <c r="D18" i="5"/>
  <c r="E18" i="5"/>
  <c r="F18" i="5"/>
  <c r="G18" i="5"/>
  <c r="R18" i="5"/>
  <c r="T8" i="5"/>
  <c r="T18" i="5" s="1"/>
  <c r="M8" i="5"/>
  <c r="M18" i="5" s="1"/>
  <c r="J67" i="6"/>
  <c r="J66" i="6"/>
  <c r="AM16" i="1"/>
  <c r="AN16" i="1"/>
  <c r="AM17" i="1"/>
  <c r="AN17" i="1"/>
  <c r="AM18" i="1"/>
  <c r="AN18" i="1"/>
  <c r="AN15" i="1"/>
  <c r="AM15" i="1"/>
  <c r="AJ16" i="1"/>
  <c r="AP16" i="1" s="1"/>
  <c r="AK16" i="1"/>
  <c r="AQ16" i="1" s="1"/>
  <c r="AJ17" i="1"/>
  <c r="AK17" i="1"/>
  <c r="AJ18" i="1"/>
  <c r="AK18" i="1"/>
  <c r="AK15" i="1"/>
  <c r="AJ15" i="1"/>
  <c r="AG16" i="1"/>
  <c r="AH16" i="1"/>
  <c r="AG17" i="1"/>
  <c r="AH17" i="1"/>
  <c r="AG18" i="1"/>
  <c r="AH18" i="1"/>
  <c r="AH15" i="1"/>
  <c r="AG15" i="1"/>
  <c r="AD16" i="1"/>
  <c r="AE16" i="1"/>
  <c r="AD17" i="1"/>
  <c r="AE17" i="1"/>
  <c r="AD18" i="1"/>
  <c r="AE18" i="1"/>
  <c r="AE15" i="1"/>
  <c r="AD15" i="1"/>
  <c r="AA16" i="1"/>
  <c r="AB16" i="1"/>
  <c r="AA17" i="1"/>
  <c r="AB17" i="1"/>
  <c r="AA18" i="1"/>
  <c r="AB18" i="1"/>
  <c r="AB15" i="1"/>
  <c r="AA15" i="1"/>
  <c r="L33" i="6"/>
  <c r="M33" i="6"/>
  <c r="M34" i="6"/>
  <c r="M35" i="6"/>
  <c r="M36" i="6"/>
  <c r="H33" i="6"/>
  <c r="I33" i="6" s="1"/>
  <c r="H34" i="6"/>
  <c r="I34" i="6" s="1"/>
  <c r="L34" i="6"/>
  <c r="H35" i="6"/>
  <c r="I35" i="6" s="1"/>
  <c r="L35" i="6"/>
  <c r="H36" i="6"/>
  <c r="I36" i="6"/>
  <c r="L36" i="6"/>
  <c r="P33" i="6"/>
  <c r="Q33" i="6"/>
  <c r="P34" i="6"/>
  <c r="Q34" i="6"/>
  <c r="P35" i="6"/>
  <c r="Q35" i="6"/>
  <c r="P36" i="6"/>
  <c r="Q36" i="6"/>
  <c r="C35" i="6"/>
  <c r="D35" i="6"/>
  <c r="E35" i="6"/>
  <c r="AM61" i="1"/>
  <c r="AN61" i="1"/>
  <c r="AM62" i="1"/>
  <c r="AN62" i="1"/>
  <c r="AM63" i="1"/>
  <c r="AN63" i="1"/>
  <c r="AN60" i="1"/>
  <c r="AM60" i="1"/>
  <c r="AJ61" i="1"/>
  <c r="AK61" i="1"/>
  <c r="AJ62" i="1"/>
  <c r="AK62" i="1"/>
  <c r="AJ63" i="1"/>
  <c r="AK63" i="1"/>
  <c r="AK60" i="1"/>
  <c r="AJ60" i="1"/>
  <c r="AG61" i="1"/>
  <c r="AH61" i="1"/>
  <c r="AG62" i="1"/>
  <c r="AH62" i="1"/>
  <c r="AG63" i="1"/>
  <c r="AH63" i="1"/>
  <c r="AH60" i="1"/>
  <c r="AG60" i="1"/>
  <c r="AD61" i="1"/>
  <c r="AE61" i="1"/>
  <c r="AD62" i="1"/>
  <c r="AE62" i="1"/>
  <c r="AD63" i="1"/>
  <c r="AE63" i="1"/>
  <c r="AE60" i="1"/>
  <c r="AD60" i="1"/>
  <c r="AA61" i="1"/>
  <c r="AB61" i="1"/>
  <c r="AA62" i="1"/>
  <c r="AB62" i="1"/>
  <c r="AA63" i="1"/>
  <c r="AB63" i="1"/>
  <c r="AB60" i="1"/>
  <c r="AA60" i="1"/>
  <c r="AM51" i="1"/>
  <c r="AN51" i="1"/>
  <c r="AM52" i="1"/>
  <c r="AN52" i="1"/>
  <c r="AM53" i="1"/>
  <c r="AN53" i="1"/>
  <c r="AM54" i="1"/>
  <c r="AN54" i="1"/>
  <c r="AM55" i="1"/>
  <c r="AN55" i="1"/>
  <c r="AM56" i="1"/>
  <c r="AN56" i="1"/>
  <c r="AM57" i="1"/>
  <c r="AN57" i="1"/>
  <c r="AN50" i="1"/>
  <c r="AM50" i="1"/>
  <c r="AJ51" i="1"/>
  <c r="AK51" i="1"/>
  <c r="AJ52" i="1"/>
  <c r="AK52" i="1"/>
  <c r="AJ53" i="1"/>
  <c r="AK53" i="1"/>
  <c r="AJ54" i="1"/>
  <c r="AK54" i="1"/>
  <c r="AJ55" i="1"/>
  <c r="AK55" i="1"/>
  <c r="AJ56" i="1"/>
  <c r="AK56" i="1"/>
  <c r="AJ57" i="1"/>
  <c r="AK57" i="1"/>
  <c r="AK50" i="1"/>
  <c r="AJ50" i="1"/>
  <c r="AG51" i="1"/>
  <c r="AH51" i="1"/>
  <c r="AG52" i="1"/>
  <c r="AH52" i="1"/>
  <c r="AG53" i="1"/>
  <c r="AH53" i="1"/>
  <c r="AG54" i="1"/>
  <c r="AH54" i="1"/>
  <c r="AG55" i="1"/>
  <c r="AH55" i="1"/>
  <c r="AG56" i="1"/>
  <c r="AH56" i="1"/>
  <c r="AG57" i="1"/>
  <c r="AH57" i="1"/>
  <c r="AH50" i="1"/>
  <c r="AG50" i="1"/>
  <c r="AD51" i="1"/>
  <c r="AE51" i="1"/>
  <c r="AD52" i="1"/>
  <c r="AE52" i="1"/>
  <c r="AD53" i="1"/>
  <c r="AE53" i="1"/>
  <c r="AD54" i="1"/>
  <c r="AE54" i="1"/>
  <c r="AD55" i="1"/>
  <c r="AE55" i="1"/>
  <c r="AD56" i="1"/>
  <c r="AE56" i="1"/>
  <c r="AD57" i="1"/>
  <c r="AE57" i="1"/>
  <c r="AE50" i="1"/>
  <c r="AD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B50" i="1"/>
  <c r="AA50" i="1"/>
  <c r="AM40" i="1"/>
  <c r="AN40" i="1"/>
  <c r="AM41" i="1"/>
  <c r="AN41" i="1"/>
  <c r="AM42" i="1"/>
  <c r="AN42" i="1"/>
  <c r="AM43" i="1"/>
  <c r="AN43" i="1"/>
  <c r="AM44" i="1"/>
  <c r="AN44" i="1"/>
  <c r="AM45" i="1"/>
  <c r="AN45" i="1"/>
  <c r="AM46" i="1"/>
  <c r="AN46" i="1"/>
  <c r="AM47" i="1"/>
  <c r="AN47" i="1"/>
  <c r="AN39" i="1"/>
  <c r="AM39" i="1"/>
  <c r="AJ40" i="1"/>
  <c r="AK40" i="1"/>
  <c r="AJ41" i="1"/>
  <c r="AK41" i="1"/>
  <c r="AJ42" i="1"/>
  <c r="AK42" i="1"/>
  <c r="AJ43" i="1"/>
  <c r="AK43" i="1"/>
  <c r="AJ44" i="1"/>
  <c r="AK44" i="1"/>
  <c r="AJ45" i="1"/>
  <c r="AK45" i="1"/>
  <c r="AJ46" i="1"/>
  <c r="AK46" i="1"/>
  <c r="AJ47" i="1"/>
  <c r="AK47" i="1"/>
  <c r="AK39" i="1"/>
  <c r="AJ39" i="1"/>
  <c r="AG40" i="1"/>
  <c r="AH40" i="1"/>
  <c r="AG41" i="1"/>
  <c r="AH41" i="1"/>
  <c r="AG42" i="1"/>
  <c r="AH42" i="1"/>
  <c r="AG43" i="1"/>
  <c r="AH43" i="1"/>
  <c r="AG44" i="1"/>
  <c r="AH44" i="1"/>
  <c r="AG45" i="1"/>
  <c r="AH45" i="1"/>
  <c r="AG46" i="1"/>
  <c r="AH46" i="1"/>
  <c r="AG47" i="1"/>
  <c r="AH47" i="1"/>
  <c r="AH39" i="1"/>
  <c r="AG39" i="1"/>
  <c r="AD40" i="1"/>
  <c r="AE40" i="1"/>
  <c r="AD41" i="1"/>
  <c r="AE41" i="1"/>
  <c r="AD42" i="1"/>
  <c r="AE42" i="1"/>
  <c r="AD43" i="1"/>
  <c r="AE43" i="1"/>
  <c r="AD44" i="1"/>
  <c r="AE44" i="1"/>
  <c r="AD45" i="1"/>
  <c r="AE45" i="1"/>
  <c r="AD46" i="1"/>
  <c r="AE46" i="1"/>
  <c r="AD47" i="1"/>
  <c r="AE47" i="1"/>
  <c r="AE39" i="1"/>
  <c r="AD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B39" i="1"/>
  <c r="AA39" i="1"/>
  <c r="AM34" i="1"/>
  <c r="BE34" i="1" s="1"/>
  <c r="BG34" i="1" s="1"/>
  <c r="AN34" i="1"/>
  <c r="AM35" i="1"/>
  <c r="AN35" i="1"/>
  <c r="AM36" i="1"/>
  <c r="AN36" i="1"/>
  <c r="BF36" i="1" s="1"/>
  <c r="AJ34" i="1"/>
  <c r="AK34" i="1"/>
  <c r="AJ35" i="1"/>
  <c r="BB35" i="1" s="1"/>
  <c r="BD35" i="1" s="1"/>
  <c r="AK35" i="1"/>
  <c r="AJ36" i="1"/>
  <c r="AK36" i="1"/>
  <c r="AG34" i="1"/>
  <c r="AH34" i="1"/>
  <c r="AG35" i="1"/>
  <c r="AY35" i="1" s="1"/>
  <c r="AH35" i="1"/>
  <c r="AZ35" i="1" s="1"/>
  <c r="AG36" i="1"/>
  <c r="AH36" i="1"/>
  <c r="AD34" i="1"/>
  <c r="AE34" i="1"/>
  <c r="AD35" i="1"/>
  <c r="AV35" i="1" s="1"/>
  <c r="AE35" i="1"/>
  <c r="AW35" i="1" s="1"/>
  <c r="AD36" i="1"/>
  <c r="AV36" i="1" s="1"/>
  <c r="AE36" i="1"/>
  <c r="AW36" i="1" s="1"/>
  <c r="AA34" i="1"/>
  <c r="AS34" i="1" s="1"/>
  <c r="AB34" i="1"/>
  <c r="AA35" i="1"/>
  <c r="AB35" i="1"/>
  <c r="AA36" i="1"/>
  <c r="AS36" i="1" s="1"/>
  <c r="AB36" i="1"/>
  <c r="AT36" i="1" s="1"/>
  <c r="AQ14" i="1"/>
  <c r="AR14" i="1" s="1"/>
  <c r="AP14" i="1"/>
  <c r="AQ13" i="1"/>
  <c r="AR13" i="1" s="1"/>
  <c r="AP13" i="1"/>
  <c r="AQ12" i="1"/>
  <c r="AR12" i="1" s="1"/>
  <c r="AP12" i="1"/>
  <c r="AQ11" i="1"/>
  <c r="AR11" i="1" s="1"/>
  <c r="AP11" i="1"/>
  <c r="AQ10" i="1"/>
  <c r="AR10" i="1" s="1"/>
  <c r="AP10" i="1"/>
  <c r="AQ9" i="1"/>
  <c r="AR9" i="1" s="1"/>
  <c r="AP9" i="1"/>
  <c r="AQ8" i="1"/>
  <c r="AR8" i="1" s="1"/>
  <c r="AP8" i="1"/>
  <c r="AQ7" i="1"/>
  <c r="AR7" i="1" s="1"/>
  <c r="AP7" i="1"/>
  <c r="AQ6" i="1"/>
  <c r="AR6" i="1" s="1"/>
  <c r="AP6" i="1"/>
  <c r="AM7" i="1"/>
  <c r="AN7" i="1"/>
  <c r="AM8" i="1"/>
  <c r="AN8" i="1"/>
  <c r="AM9" i="1"/>
  <c r="AN9" i="1"/>
  <c r="AM10" i="1"/>
  <c r="AN10" i="1"/>
  <c r="AM11" i="1"/>
  <c r="AN11" i="1"/>
  <c r="AM12" i="1"/>
  <c r="AN12" i="1"/>
  <c r="AM13" i="1"/>
  <c r="AN13" i="1"/>
  <c r="AM14" i="1"/>
  <c r="AN14" i="1"/>
  <c r="AN6" i="1"/>
  <c r="AM6" i="1"/>
  <c r="AJ7" i="1"/>
  <c r="AK7" i="1"/>
  <c r="AJ8" i="1"/>
  <c r="AK8" i="1"/>
  <c r="AJ9" i="1"/>
  <c r="AK9" i="1"/>
  <c r="AJ10" i="1"/>
  <c r="AK10" i="1"/>
  <c r="AJ11" i="1"/>
  <c r="AK11" i="1"/>
  <c r="AJ12" i="1"/>
  <c r="AK12" i="1"/>
  <c r="AJ13" i="1"/>
  <c r="AK13" i="1"/>
  <c r="AJ14" i="1"/>
  <c r="AK14" i="1"/>
  <c r="AK6" i="1"/>
  <c r="AJ6" i="1"/>
  <c r="AG7" i="1"/>
  <c r="AH7" i="1"/>
  <c r="AG8" i="1"/>
  <c r="AH8" i="1"/>
  <c r="AG9" i="1"/>
  <c r="AH9" i="1"/>
  <c r="AG10" i="1"/>
  <c r="AH10" i="1"/>
  <c r="AG11" i="1"/>
  <c r="AH11" i="1"/>
  <c r="AG12" i="1"/>
  <c r="AH12" i="1"/>
  <c r="AG13" i="1"/>
  <c r="AH13" i="1"/>
  <c r="AG14" i="1"/>
  <c r="AH14" i="1"/>
  <c r="AH6" i="1"/>
  <c r="AG6" i="1"/>
  <c r="AD7" i="1"/>
  <c r="AE7" i="1"/>
  <c r="AD8" i="1"/>
  <c r="AE8" i="1"/>
  <c r="AD9" i="1"/>
  <c r="AE9" i="1"/>
  <c r="AD10" i="1"/>
  <c r="AE10" i="1"/>
  <c r="AD11" i="1"/>
  <c r="AE11" i="1"/>
  <c r="AD12" i="1"/>
  <c r="AE12" i="1"/>
  <c r="AD13" i="1"/>
  <c r="AE13" i="1"/>
  <c r="AD14" i="1"/>
  <c r="AE14" i="1"/>
  <c r="AE6" i="1"/>
  <c r="AD6" i="1"/>
  <c r="AA7" i="1"/>
  <c r="AB7" i="1"/>
  <c r="AA8" i="1"/>
  <c r="AB8" i="1"/>
  <c r="AA9" i="1"/>
  <c r="AB9" i="1"/>
  <c r="AA10" i="1"/>
  <c r="AB10" i="1"/>
  <c r="AA11" i="1"/>
  <c r="AB11" i="1"/>
  <c r="AA12" i="1"/>
  <c r="AB12" i="1"/>
  <c r="AA13" i="1"/>
  <c r="AB13" i="1"/>
  <c r="AA14" i="1"/>
  <c r="AB14" i="1"/>
  <c r="AB6" i="1"/>
  <c r="AA6" i="1"/>
  <c r="AS6" i="1" s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F66" i="1"/>
  <c r="BG66" i="1" s="1"/>
  <c r="BE66" i="1"/>
  <c r="BC66" i="1"/>
  <c r="BI66" i="1" s="1"/>
  <c r="BB66" i="1"/>
  <c r="BD66" i="1" s="1"/>
  <c r="AT34" i="1"/>
  <c r="AV34" i="1"/>
  <c r="AX34" i="1" s="1"/>
  <c r="AW34" i="1"/>
  <c r="AY34" i="1"/>
  <c r="AZ34" i="1"/>
  <c r="BA34" i="1"/>
  <c r="BB34" i="1"/>
  <c r="BD34" i="1" s="1"/>
  <c r="BC34" i="1"/>
  <c r="BF34" i="1"/>
  <c r="AS35" i="1"/>
  <c r="AT35" i="1"/>
  <c r="BC35" i="1"/>
  <c r="BE35" i="1"/>
  <c r="BG35" i="1" s="1"/>
  <c r="BF35" i="1"/>
  <c r="AY36" i="1"/>
  <c r="BA36" i="1" s="1"/>
  <c r="AZ36" i="1"/>
  <c r="BB36" i="1"/>
  <c r="BC36" i="1"/>
  <c r="BD36" i="1"/>
  <c r="BE36" i="1"/>
  <c r="Q66" i="1"/>
  <c r="Q67" i="1" s="1"/>
  <c r="G67" i="1"/>
  <c r="H67" i="1"/>
  <c r="I67" i="1"/>
  <c r="J67" i="1"/>
  <c r="K67" i="1"/>
  <c r="L67" i="1"/>
  <c r="M67" i="1"/>
  <c r="N67" i="1"/>
  <c r="O67" i="1"/>
  <c r="P67" i="1"/>
  <c r="F67" i="1"/>
  <c r="M66" i="1"/>
  <c r="L66" i="1"/>
  <c r="P66" i="1"/>
  <c r="O66" i="1"/>
  <c r="J66" i="1"/>
  <c r="I66" i="1"/>
  <c r="G66" i="1"/>
  <c r="F66" i="1"/>
  <c r="U61" i="1"/>
  <c r="V61" i="1"/>
  <c r="U62" i="1"/>
  <c r="V62" i="1"/>
  <c r="U63" i="1"/>
  <c r="V63" i="1"/>
  <c r="V60" i="1"/>
  <c r="U60" i="1"/>
  <c r="O61" i="1"/>
  <c r="P61" i="1"/>
  <c r="O62" i="1"/>
  <c r="P62" i="1"/>
  <c r="O63" i="1"/>
  <c r="P63" i="1"/>
  <c r="P60" i="1"/>
  <c r="O60" i="1"/>
  <c r="L61" i="1"/>
  <c r="M61" i="1"/>
  <c r="L62" i="1"/>
  <c r="M62" i="1"/>
  <c r="L63" i="1"/>
  <c r="M63" i="1"/>
  <c r="M60" i="1"/>
  <c r="L60" i="1"/>
  <c r="I61" i="1"/>
  <c r="J61" i="1"/>
  <c r="I62" i="1"/>
  <c r="J62" i="1"/>
  <c r="I63" i="1"/>
  <c r="J63" i="1"/>
  <c r="J60" i="1"/>
  <c r="I60" i="1"/>
  <c r="F61" i="1"/>
  <c r="G61" i="1"/>
  <c r="F62" i="1"/>
  <c r="G62" i="1"/>
  <c r="F63" i="1"/>
  <c r="G63" i="1"/>
  <c r="G60" i="1"/>
  <c r="F60" i="1"/>
  <c r="U51" i="1"/>
  <c r="V51" i="1"/>
  <c r="U52" i="1"/>
  <c r="V52" i="1"/>
  <c r="U53" i="1"/>
  <c r="V53" i="1"/>
  <c r="U54" i="1"/>
  <c r="V54" i="1"/>
  <c r="U55" i="1"/>
  <c r="V55" i="1"/>
  <c r="U56" i="1"/>
  <c r="V56" i="1"/>
  <c r="U57" i="1"/>
  <c r="V57" i="1"/>
  <c r="V50" i="1"/>
  <c r="U50" i="1"/>
  <c r="O51" i="1"/>
  <c r="P51" i="1"/>
  <c r="O52" i="1"/>
  <c r="P52" i="1"/>
  <c r="O53" i="1"/>
  <c r="P53" i="1"/>
  <c r="O54" i="1"/>
  <c r="P54" i="1"/>
  <c r="O55" i="1"/>
  <c r="P55" i="1"/>
  <c r="O56" i="1"/>
  <c r="P56" i="1"/>
  <c r="O57" i="1"/>
  <c r="P57" i="1"/>
  <c r="P50" i="1"/>
  <c r="O50" i="1"/>
  <c r="L51" i="1"/>
  <c r="M51" i="1"/>
  <c r="L52" i="1"/>
  <c r="M52" i="1"/>
  <c r="L53" i="1"/>
  <c r="M53" i="1"/>
  <c r="L54" i="1"/>
  <c r="M54" i="1"/>
  <c r="L55" i="1"/>
  <c r="M55" i="1"/>
  <c r="L56" i="1"/>
  <c r="M56" i="1"/>
  <c r="L57" i="1"/>
  <c r="M57" i="1"/>
  <c r="M50" i="1"/>
  <c r="L50" i="1"/>
  <c r="I51" i="1"/>
  <c r="J51" i="1"/>
  <c r="I52" i="1"/>
  <c r="J52" i="1"/>
  <c r="I53" i="1"/>
  <c r="J53" i="1"/>
  <c r="I54" i="1"/>
  <c r="J54" i="1"/>
  <c r="I55" i="1"/>
  <c r="J55" i="1"/>
  <c r="I56" i="1"/>
  <c r="J56" i="1"/>
  <c r="I57" i="1"/>
  <c r="J57" i="1"/>
  <c r="J50" i="1"/>
  <c r="I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G50" i="1"/>
  <c r="F50" i="1"/>
  <c r="U40" i="1"/>
  <c r="V40" i="1"/>
  <c r="U41" i="1"/>
  <c r="V41" i="1"/>
  <c r="U42" i="1"/>
  <c r="V42" i="1"/>
  <c r="U43" i="1"/>
  <c r="V43" i="1"/>
  <c r="U44" i="1"/>
  <c r="V44" i="1"/>
  <c r="U45" i="1"/>
  <c r="V45" i="1"/>
  <c r="U46" i="1"/>
  <c r="V46" i="1"/>
  <c r="U47" i="1"/>
  <c r="V47" i="1"/>
  <c r="V39" i="1"/>
  <c r="U39" i="1"/>
  <c r="O40" i="1"/>
  <c r="P40" i="1"/>
  <c r="O41" i="1"/>
  <c r="P41" i="1"/>
  <c r="O42" i="1"/>
  <c r="P42" i="1"/>
  <c r="O43" i="1"/>
  <c r="P43" i="1"/>
  <c r="O44" i="1"/>
  <c r="P44" i="1"/>
  <c r="O45" i="1"/>
  <c r="P45" i="1"/>
  <c r="O46" i="1"/>
  <c r="P46" i="1"/>
  <c r="O47" i="1"/>
  <c r="P47" i="1"/>
  <c r="P39" i="1"/>
  <c r="O39" i="1"/>
  <c r="L40" i="1"/>
  <c r="M40" i="1"/>
  <c r="L41" i="1"/>
  <c r="M41" i="1"/>
  <c r="L42" i="1"/>
  <c r="M42" i="1"/>
  <c r="L43" i="1"/>
  <c r="M43" i="1"/>
  <c r="L44" i="1"/>
  <c r="M44" i="1"/>
  <c r="L45" i="1"/>
  <c r="M45" i="1"/>
  <c r="L46" i="1"/>
  <c r="M46" i="1"/>
  <c r="L47" i="1"/>
  <c r="M47" i="1"/>
  <c r="M39" i="1"/>
  <c r="L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J39" i="1"/>
  <c r="I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G39" i="1"/>
  <c r="F39" i="1"/>
  <c r="AQ15" i="1" l="1"/>
  <c r="AP15" i="1"/>
  <c r="AR15" i="1" s="1"/>
  <c r="AQ17" i="1"/>
  <c r="AP17" i="1"/>
  <c r="AR17" i="1" s="1"/>
  <c r="AQ18" i="1"/>
  <c r="AP18" i="1"/>
  <c r="AR16" i="1"/>
  <c r="BG36" i="1"/>
  <c r="BA35" i="1"/>
  <c r="AX36" i="1"/>
  <c r="AX35" i="1"/>
  <c r="BI35" i="1"/>
  <c r="BH35" i="1"/>
  <c r="BJ35" i="1" s="1"/>
  <c r="BI34" i="1"/>
  <c r="BI36" i="1"/>
  <c r="BH36" i="1"/>
  <c r="AU36" i="1"/>
  <c r="BH34" i="1"/>
  <c r="AU34" i="1"/>
  <c r="AU35" i="1"/>
  <c r="BH66" i="1"/>
  <c r="BJ66" i="1" s="1"/>
  <c r="H61" i="1"/>
  <c r="K61" i="1"/>
  <c r="N61" i="1"/>
  <c r="Q61" i="1"/>
  <c r="W61" i="1"/>
  <c r="X61" i="1"/>
  <c r="Z61" i="1" s="1"/>
  <c r="Y61" i="1"/>
  <c r="H62" i="1"/>
  <c r="K62" i="1"/>
  <c r="N62" i="1"/>
  <c r="Q62" i="1"/>
  <c r="W62" i="1"/>
  <c r="X62" i="1"/>
  <c r="Y62" i="1"/>
  <c r="H63" i="1"/>
  <c r="K63" i="1"/>
  <c r="N63" i="1"/>
  <c r="Q63" i="1"/>
  <c r="W63" i="1"/>
  <c r="X63" i="1"/>
  <c r="Y63" i="1"/>
  <c r="H52" i="1"/>
  <c r="K52" i="1"/>
  <c r="N52" i="1"/>
  <c r="Q52" i="1"/>
  <c r="W52" i="1"/>
  <c r="X52" i="1"/>
  <c r="Y52" i="1"/>
  <c r="H53" i="1"/>
  <c r="K53" i="1"/>
  <c r="N53" i="1"/>
  <c r="Q53" i="1"/>
  <c r="W53" i="1"/>
  <c r="X53" i="1"/>
  <c r="Y53" i="1"/>
  <c r="H54" i="1"/>
  <c r="K54" i="1"/>
  <c r="N54" i="1"/>
  <c r="Q54" i="1"/>
  <c r="W54" i="1"/>
  <c r="X54" i="1"/>
  <c r="Y54" i="1"/>
  <c r="H55" i="1"/>
  <c r="K55" i="1"/>
  <c r="N55" i="1"/>
  <c r="Q55" i="1"/>
  <c r="W55" i="1"/>
  <c r="X55" i="1"/>
  <c r="Y55" i="1"/>
  <c r="H56" i="1"/>
  <c r="K56" i="1"/>
  <c r="N56" i="1"/>
  <c r="Q56" i="1"/>
  <c r="W56" i="1"/>
  <c r="X56" i="1"/>
  <c r="Z56" i="1" s="1"/>
  <c r="Y56" i="1"/>
  <c r="H57" i="1"/>
  <c r="K57" i="1"/>
  <c r="N57" i="1"/>
  <c r="Q57" i="1"/>
  <c r="W57" i="1"/>
  <c r="X57" i="1"/>
  <c r="Y57" i="1"/>
  <c r="H43" i="1"/>
  <c r="K43" i="1"/>
  <c r="N43" i="1"/>
  <c r="Q43" i="1"/>
  <c r="W43" i="1"/>
  <c r="X43" i="1"/>
  <c r="Y43" i="1"/>
  <c r="H44" i="1"/>
  <c r="K44" i="1"/>
  <c r="N44" i="1"/>
  <c r="Q44" i="1"/>
  <c r="W44" i="1"/>
  <c r="X44" i="1"/>
  <c r="Y44" i="1"/>
  <c r="H45" i="1"/>
  <c r="K45" i="1"/>
  <c r="N45" i="1"/>
  <c r="Q45" i="1"/>
  <c r="W45" i="1"/>
  <c r="X45" i="1"/>
  <c r="Z45" i="1" s="1"/>
  <c r="Y45" i="1"/>
  <c r="H46" i="1"/>
  <c r="K46" i="1"/>
  <c r="N46" i="1"/>
  <c r="Q46" i="1"/>
  <c r="W46" i="1"/>
  <c r="X46" i="1"/>
  <c r="Y46" i="1"/>
  <c r="H47" i="1"/>
  <c r="K47" i="1"/>
  <c r="N47" i="1"/>
  <c r="Q47" i="1"/>
  <c r="W47" i="1"/>
  <c r="X47" i="1"/>
  <c r="Y47" i="1"/>
  <c r="AO35" i="1"/>
  <c r="AP35" i="1"/>
  <c r="AQ35" i="1"/>
  <c r="AL35" i="1"/>
  <c r="AI35" i="1"/>
  <c r="AF35" i="1"/>
  <c r="AC35" i="1"/>
  <c r="AC36" i="1"/>
  <c r="U22" i="1"/>
  <c r="V22" i="1"/>
  <c r="U23" i="1"/>
  <c r="V23" i="1"/>
  <c r="U24" i="1"/>
  <c r="V24" i="1"/>
  <c r="U25" i="1"/>
  <c r="V25" i="1"/>
  <c r="U26" i="1"/>
  <c r="V26" i="1"/>
  <c r="U27" i="1"/>
  <c r="V27" i="1"/>
  <c r="U28" i="1"/>
  <c r="V28" i="1"/>
  <c r="U29" i="1"/>
  <c r="V29" i="1"/>
  <c r="U30" i="1"/>
  <c r="V30" i="1"/>
  <c r="U31" i="1"/>
  <c r="V31" i="1"/>
  <c r="V21" i="1"/>
  <c r="U21" i="1"/>
  <c r="R22" i="1"/>
  <c r="S22" i="1"/>
  <c r="R23" i="1"/>
  <c r="S23" i="1"/>
  <c r="R24" i="1"/>
  <c r="S24" i="1"/>
  <c r="R25" i="1"/>
  <c r="S25" i="1"/>
  <c r="R26" i="1"/>
  <c r="S26" i="1"/>
  <c r="R27" i="1"/>
  <c r="S27" i="1"/>
  <c r="R28" i="1"/>
  <c r="S28" i="1"/>
  <c r="R29" i="1"/>
  <c r="S29" i="1"/>
  <c r="R30" i="1"/>
  <c r="S30" i="1"/>
  <c r="R31" i="1"/>
  <c r="S31" i="1"/>
  <c r="S21" i="1"/>
  <c r="R21" i="1"/>
  <c r="O22" i="1"/>
  <c r="P22" i="1"/>
  <c r="O23" i="1"/>
  <c r="P23" i="1"/>
  <c r="O24" i="1"/>
  <c r="P24" i="1"/>
  <c r="O25" i="1"/>
  <c r="P25" i="1"/>
  <c r="O26" i="1"/>
  <c r="P26" i="1"/>
  <c r="O27" i="1"/>
  <c r="P27" i="1"/>
  <c r="O28" i="1"/>
  <c r="P28" i="1"/>
  <c r="O29" i="1"/>
  <c r="P29" i="1"/>
  <c r="O30" i="1"/>
  <c r="P30" i="1"/>
  <c r="O31" i="1"/>
  <c r="P31" i="1"/>
  <c r="P21" i="1"/>
  <c r="O21" i="1"/>
  <c r="N32" i="1"/>
  <c r="L32" i="1"/>
  <c r="M32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M21" i="1"/>
  <c r="L21" i="1"/>
  <c r="D35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J21" i="1"/>
  <c r="I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G21" i="1"/>
  <c r="F21" i="1"/>
  <c r="Y15" i="1"/>
  <c r="X15" i="1"/>
  <c r="V15" i="1"/>
  <c r="U15" i="1"/>
  <c r="P15" i="1"/>
  <c r="O15" i="1"/>
  <c r="M15" i="1"/>
  <c r="L15" i="1"/>
  <c r="J15" i="1"/>
  <c r="I15" i="1"/>
  <c r="G15" i="1"/>
  <c r="F15" i="1"/>
  <c r="U17" i="1"/>
  <c r="V17" i="1"/>
  <c r="U18" i="1"/>
  <c r="V18" i="1"/>
  <c r="V16" i="1"/>
  <c r="U16" i="1"/>
  <c r="O17" i="1"/>
  <c r="P17" i="1"/>
  <c r="O18" i="1"/>
  <c r="P18" i="1"/>
  <c r="P16" i="1"/>
  <c r="O16" i="1"/>
  <c r="L17" i="1"/>
  <c r="M17" i="1"/>
  <c r="L18" i="1"/>
  <c r="M18" i="1"/>
  <c r="M16" i="1"/>
  <c r="L16" i="1"/>
  <c r="I17" i="1"/>
  <c r="J17" i="1"/>
  <c r="I18" i="1"/>
  <c r="J18" i="1"/>
  <c r="J16" i="1"/>
  <c r="I16" i="1"/>
  <c r="F17" i="1"/>
  <c r="G17" i="1"/>
  <c r="F18" i="1"/>
  <c r="G18" i="1"/>
  <c r="G16" i="1"/>
  <c r="F16" i="1"/>
  <c r="U7" i="1"/>
  <c r="V7" i="1"/>
  <c r="U8" i="1"/>
  <c r="V8" i="1"/>
  <c r="U9" i="1"/>
  <c r="V9" i="1"/>
  <c r="U10" i="1"/>
  <c r="V10" i="1"/>
  <c r="U11" i="1"/>
  <c r="V11" i="1"/>
  <c r="U12" i="1"/>
  <c r="V12" i="1"/>
  <c r="U13" i="1"/>
  <c r="V13" i="1"/>
  <c r="U14" i="1"/>
  <c r="V14" i="1"/>
  <c r="V6" i="1"/>
  <c r="U6" i="1"/>
  <c r="O7" i="1"/>
  <c r="P7" i="1"/>
  <c r="O8" i="1"/>
  <c r="P8" i="1"/>
  <c r="O9" i="1"/>
  <c r="P9" i="1"/>
  <c r="O10" i="1"/>
  <c r="P10" i="1"/>
  <c r="O11" i="1"/>
  <c r="P11" i="1"/>
  <c r="O12" i="1"/>
  <c r="P12" i="1"/>
  <c r="O13" i="1"/>
  <c r="P13" i="1"/>
  <c r="O14" i="1"/>
  <c r="P14" i="1"/>
  <c r="P6" i="1"/>
  <c r="O6" i="1"/>
  <c r="L7" i="1"/>
  <c r="M7" i="1"/>
  <c r="L8" i="1"/>
  <c r="M8" i="1"/>
  <c r="L9" i="1"/>
  <c r="M9" i="1"/>
  <c r="L10" i="1"/>
  <c r="M10" i="1"/>
  <c r="L11" i="1"/>
  <c r="M11" i="1"/>
  <c r="L12" i="1"/>
  <c r="M12" i="1"/>
  <c r="L13" i="1"/>
  <c r="M13" i="1"/>
  <c r="L14" i="1"/>
  <c r="M14" i="1"/>
  <c r="M6" i="1"/>
  <c r="L6" i="1"/>
  <c r="I7" i="1"/>
  <c r="J7" i="1"/>
  <c r="I8" i="1"/>
  <c r="J8" i="1"/>
  <c r="I9" i="1"/>
  <c r="J9" i="1"/>
  <c r="I10" i="1"/>
  <c r="J10" i="1"/>
  <c r="I11" i="1"/>
  <c r="J11" i="1"/>
  <c r="I12" i="1"/>
  <c r="J12" i="1"/>
  <c r="I13" i="1"/>
  <c r="J13" i="1"/>
  <c r="I14" i="1"/>
  <c r="J14" i="1"/>
  <c r="J6" i="1"/>
  <c r="I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G6" i="1"/>
  <c r="F6" i="1"/>
  <c r="AK47" i="20"/>
  <c r="AK48" i="20"/>
  <c r="AK49" i="20"/>
  <c r="AK50" i="20"/>
  <c r="AK51" i="20"/>
  <c r="AK52" i="20"/>
  <c r="AK53" i="20"/>
  <c r="AK54" i="20"/>
  <c r="AK35" i="20"/>
  <c r="AK36" i="20"/>
  <c r="AK37" i="20"/>
  <c r="AK38" i="20"/>
  <c r="AK39" i="20"/>
  <c r="AK40" i="20"/>
  <c r="AK41" i="20"/>
  <c r="AK42" i="20"/>
  <c r="AK43" i="20"/>
  <c r="AK44" i="20"/>
  <c r="AK45" i="20"/>
  <c r="AK46" i="20"/>
  <c r="AK21" i="20"/>
  <c r="AK22" i="20"/>
  <c r="AK23" i="20"/>
  <c r="AK24" i="20"/>
  <c r="AK25" i="20"/>
  <c r="AK26" i="20"/>
  <c r="AK27" i="20"/>
  <c r="AK28" i="20"/>
  <c r="AK29" i="20"/>
  <c r="AK30" i="20"/>
  <c r="AK31" i="20"/>
  <c r="AK32" i="20"/>
  <c r="AK33" i="20"/>
  <c r="AK34" i="20"/>
  <c r="AK4" i="20"/>
  <c r="AK5" i="20"/>
  <c r="AK6" i="20"/>
  <c r="AK7" i="20"/>
  <c r="AK8" i="20"/>
  <c r="AK9" i="20"/>
  <c r="AK10" i="20"/>
  <c r="AK11" i="20"/>
  <c r="AK12" i="20"/>
  <c r="AK13" i="20"/>
  <c r="AK14" i="20"/>
  <c r="AK15" i="20"/>
  <c r="AK16" i="20"/>
  <c r="AK17" i="20"/>
  <c r="AK18" i="20"/>
  <c r="AK19" i="20"/>
  <c r="AK20" i="20"/>
  <c r="AK3" i="20"/>
  <c r="AL4" i="20"/>
  <c r="AL5" i="20"/>
  <c r="AL6" i="20"/>
  <c r="AL7" i="20"/>
  <c r="AL8" i="20"/>
  <c r="AL9" i="20"/>
  <c r="AL10" i="20"/>
  <c r="AL11" i="20"/>
  <c r="AL14" i="20"/>
  <c r="AL15" i="20"/>
  <c r="AL16" i="20"/>
  <c r="AL17" i="20"/>
  <c r="AL18" i="20"/>
  <c r="AL19" i="20"/>
  <c r="AL20" i="20"/>
  <c r="AL21" i="20"/>
  <c r="AL22" i="20"/>
  <c r="AL23" i="20"/>
  <c r="AL24" i="20"/>
  <c r="AL25" i="20"/>
  <c r="AL26" i="20"/>
  <c r="AL27" i="20"/>
  <c r="AL28" i="20"/>
  <c r="AL29" i="20"/>
  <c r="AL30" i="20"/>
  <c r="AL31" i="20"/>
  <c r="AL32" i="20"/>
  <c r="AL33" i="20"/>
  <c r="AL34" i="20"/>
  <c r="AL35" i="20"/>
  <c r="AL36" i="20"/>
  <c r="AL37" i="20"/>
  <c r="AL38" i="20"/>
  <c r="AL39" i="20"/>
  <c r="AL40" i="20"/>
  <c r="AL41" i="20"/>
  <c r="AL42" i="20"/>
  <c r="AL43" i="20"/>
  <c r="AL44" i="20"/>
  <c r="AL45" i="20"/>
  <c r="AL46" i="20"/>
  <c r="AL47" i="20"/>
  <c r="AL48" i="20"/>
  <c r="AL49" i="20"/>
  <c r="AL50" i="20"/>
  <c r="AL51" i="20"/>
  <c r="AL52" i="20"/>
  <c r="AL53" i="20"/>
  <c r="AL54" i="20"/>
  <c r="AL3" i="20"/>
  <c r="AI55" i="20"/>
  <c r="AH55" i="20"/>
  <c r="AG55" i="20"/>
  <c r="AF55" i="20"/>
  <c r="AE55" i="20"/>
  <c r="AD55" i="20"/>
  <c r="AC55" i="20"/>
  <c r="AB55" i="20"/>
  <c r="AA55" i="20"/>
  <c r="Z55" i="20"/>
  <c r="Y55" i="20"/>
  <c r="X55" i="20"/>
  <c r="W55" i="20"/>
  <c r="V55" i="20"/>
  <c r="T55" i="20"/>
  <c r="S55" i="20"/>
  <c r="AI10" i="20"/>
  <c r="AI11" i="20"/>
  <c r="AI12" i="20"/>
  <c r="AI13" i="20"/>
  <c r="AI14" i="20"/>
  <c r="AI15" i="20"/>
  <c r="AI16" i="20"/>
  <c r="AI17" i="20"/>
  <c r="AI18" i="20"/>
  <c r="AI19" i="20"/>
  <c r="AI20" i="20"/>
  <c r="AI21" i="20"/>
  <c r="AI22" i="20"/>
  <c r="AI23" i="20"/>
  <c r="AI24" i="20"/>
  <c r="AI25" i="20"/>
  <c r="AI26" i="20"/>
  <c r="AI27" i="20"/>
  <c r="AI28" i="20"/>
  <c r="AI29" i="20"/>
  <c r="AI30" i="20"/>
  <c r="AI31" i="20"/>
  <c r="AI32" i="20"/>
  <c r="AI33" i="20"/>
  <c r="AI34" i="20"/>
  <c r="AI35" i="20"/>
  <c r="AI36" i="20"/>
  <c r="AI37" i="20"/>
  <c r="AI38" i="20"/>
  <c r="AI39" i="20"/>
  <c r="AI40" i="20"/>
  <c r="AI41" i="20"/>
  <c r="AI42" i="20"/>
  <c r="AI43" i="20"/>
  <c r="AI44" i="20"/>
  <c r="AI45" i="20"/>
  <c r="AI46" i="20"/>
  <c r="AI47" i="20"/>
  <c r="AI48" i="20"/>
  <c r="AI49" i="20"/>
  <c r="AI50" i="20"/>
  <c r="AI51" i="20"/>
  <c r="AI52" i="20"/>
  <c r="AI53" i="20"/>
  <c r="AI54" i="20"/>
  <c r="AI9" i="20"/>
  <c r="C55" i="20"/>
  <c r="D55" i="20"/>
  <c r="E55" i="20"/>
  <c r="F55" i="20"/>
  <c r="G55" i="20"/>
  <c r="H55" i="20"/>
  <c r="I55" i="20"/>
  <c r="J55" i="20"/>
  <c r="K55" i="20"/>
  <c r="L55" i="20"/>
  <c r="M55" i="20"/>
  <c r="N55" i="20"/>
  <c r="O55" i="20"/>
  <c r="P55" i="20"/>
  <c r="Q55" i="20"/>
  <c r="B55" i="20"/>
  <c r="R44" i="20"/>
  <c r="R45" i="20"/>
  <c r="R46" i="20"/>
  <c r="R47" i="20"/>
  <c r="R48" i="20"/>
  <c r="R49" i="20"/>
  <c r="R50" i="20"/>
  <c r="R51" i="20"/>
  <c r="R52" i="20"/>
  <c r="R53" i="20"/>
  <c r="R54" i="20"/>
  <c r="R31" i="20"/>
  <c r="R32" i="20"/>
  <c r="R33" i="20"/>
  <c r="R34" i="20"/>
  <c r="R35" i="20"/>
  <c r="R36" i="20"/>
  <c r="R37" i="20"/>
  <c r="R38" i="20"/>
  <c r="R39" i="20"/>
  <c r="R40" i="20"/>
  <c r="R41" i="20"/>
  <c r="R42" i="20"/>
  <c r="R43" i="20"/>
  <c r="R19" i="20"/>
  <c r="R20" i="20"/>
  <c r="R21" i="20"/>
  <c r="R22" i="20"/>
  <c r="R23" i="20"/>
  <c r="R24" i="20"/>
  <c r="R25" i="20"/>
  <c r="R26" i="20"/>
  <c r="R27" i="20"/>
  <c r="R28" i="20"/>
  <c r="R29" i="20"/>
  <c r="R30" i="20"/>
  <c r="R12" i="20"/>
  <c r="AL12" i="20" s="1"/>
  <c r="R13" i="20"/>
  <c r="AL13" i="20" s="1"/>
  <c r="R14" i="20"/>
  <c r="R15" i="20"/>
  <c r="R16" i="20"/>
  <c r="R17" i="20"/>
  <c r="R18" i="20"/>
  <c r="R4" i="20"/>
  <c r="R5" i="20"/>
  <c r="R6" i="20"/>
  <c r="R7" i="20"/>
  <c r="R8" i="20"/>
  <c r="R9" i="20"/>
  <c r="R10" i="20"/>
  <c r="R11" i="20"/>
  <c r="R3" i="20"/>
  <c r="AR18" i="1" l="1"/>
  <c r="BJ34" i="1"/>
  <c r="BJ36" i="1"/>
  <c r="AR35" i="1"/>
  <c r="Z63" i="1"/>
  <c r="Z62" i="1"/>
  <c r="Z54" i="1"/>
  <c r="Z55" i="1"/>
  <c r="Z53" i="1"/>
  <c r="Z57" i="1"/>
  <c r="Z52" i="1"/>
  <c r="Z43" i="1"/>
  <c r="Z46" i="1"/>
  <c r="Z47" i="1"/>
  <c r="Z44" i="1"/>
  <c r="R55" i="20"/>
  <c r="N18" i="6" l="1"/>
  <c r="Q18" i="6" s="1"/>
  <c r="M62" i="21"/>
  <c r="J61" i="21"/>
  <c r="I61" i="21"/>
  <c r="G61" i="21"/>
  <c r="F61" i="21"/>
  <c r="P60" i="21"/>
  <c r="O60" i="21"/>
  <c r="Q60" i="21" s="1"/>
  <c r="K60" i="21"/>
  <c r="H60" i="21"/>
  <c r="P59" i="21"/>
  <c r="O59" i="21"/>
  <c r="Q59" i="21" s="1"/>
  <c r="H59" i="21"/>
  <c r="P58" i="21"/>
  <c r="Q58" i="21" s="1"/>
  <c r="O58" i="21"/>
  <c r="O61" i="21" s="1"/>
  <c r="K58" i="21"/>
  <c r="K61" i="21" s="1"/>
  <c r="H58" i="21"/>
  <c r="H61" i="21" s="1"/>
  <c r="J56" i="21"/>
  <c r="I56" i="21"/>
  <c r="G56" i="21"/>
  <c r="F56" i="21"/>
  <c r="P55" i="21"/>
  <c r="O55" i="21"/>
  <c r="Q55" i="21" s="1"/>
  <c r="H55" i="21"/>
  <c r="E55" i="21"/>
  <c r="C55" i="21"/>
  <c r="P54" i="21"/>
  <c r="O54" i="21"/>
  <c r="Q54" i="21" s="1"/>
  <c r="K54" i="21"/>
  <c r="H54" i="21"/>
  <c r="E54" i="21"/>
  <c r="C54" i="21"/>
  <c r="P53" i="21"/>
  <c r="O53" i="21"/>
  <c r="Q53" i="21" s="1"/>
  <c r="H53" i="21"/>
  <c r="E53" i="21"/>
  <c r="C53" i="21"/>
  <c r="B53" i="21"/>
  <c r="Q52" i="21"/>
  <c r="P52" i="21"/>
  <c r="O52" i="21"/>
  <c r="H52" i="21"/>
  <c r="E52" i="21"/>
  <c r="C52" i="21"/>
  <c r="B52" i="21"/>
  <c r="P51" i="21"/>
  <c r="Q51" i="21" s="1"/>
  <c r="O51" i="21"/>
  <c r="H51" i="21"/>
  <c r="E51" i="21"/>
  <c r="C51" i="21"/>
  <c r="B51" i="21"/>
  <c r="P50" i="21"/>
  <c r="P56" i="21" s="1"/>
  <c r="O50" i="21"/>
  <c r="Q50" i="21" s="1"/>
  <c r="H50" i="21"/>
  <c r="E50" i="21"/>
  <c r="C50" i="21"/>
  <c r="B50" i="21"/>
  <c r="Q49" i="21"/>
  <c r="P49" i="21"/>
  <c r="O49" i="21"/>
  <c r="K49" i="21"/>
  <c r="K56" i="21" s="1"/>
  <c r="H49" i="21"/>
  <c r="E49" i="21"/>
  <c r="C49" i="21"/>
  <c r="B49" i="21"/>
  <c r="Q48" i="21"/>
  <c r="P48" i="21"/>
  <c r="O48" i="21"/>
  <c r="O56" i="21" s="1"/>
  <c r="H48" i="21"/>
  <c r="H56" i="21" s="1"/>
  <c r="E48" i="21"/>
  <c r="C48" i="21"/>
  <c r="B48" i="21"/>
  <c r="J46" i="21"/>
  <c r="I46" i="21"/>
  <c r="G46" i="21"/>
  <c r="F46" i="21"/>
  <c r="P45" i="21"/>
  <c r="Q45" i="21" s="1"/>
  <c r="O45" i="21"/>
  <c r="H45" i="21"/>
  <c r="E45" i="21"/>
  <c r="C45" i="21"/>
  <c r="Q44" i="21"/>
  <c r="P44" i="21"/>
  <c r="O44" i="21"/>
  <c r="H44" i="21"/>
  <c r="E44" i="21"/>
  <c r="C44" i="21"/>
  <c r="P43" i="21"/>
  <c r="O43" i="21"/>
  <c r="Q43" i="21" s="1"/>
  <c r="H43" i="21"/>
  <c r="E43" i="21"/>
  <c r="C43" i="21"/>
  <c r="P42" i="21"/>
  <c r="Q42" i="21" s="1"/>
  <c r="O42" i="21"/>
  <c r="H42" i="21"/>
  <c r="E42" i="21"/>
  <c r="C42" i="21"/>
  <c r="Q41" i="21"/>
  <c r="P41" i="21"/>
  <c r="H41" i="21"/>
  <c r="E41" i="21"/>
  <c r="C41" i="21"/>
  <c r="B41" i="21"/>
  <c r="Q40" i="21"/>
  <c r="P40" i="21"/>
  <c r="O40" i="21"/>
  <c r="K40" i="21"/>
  <c r="H40" i="21"/>
  <c r="E40" i="21"/>
  <c r="C40" i="21"/>
  <c r="B40" i="21"/>
  <c r="Q39" i="21"/>
  <c r="P39" i="21"/>
  <c r="O39" i="21"/>
  <c r="H39" i="21"/>
  <c r="E39" i="21"/>
  <c r="C39" i="21"/>
  <c r="B39" i="21"/>
  <c r="P38" i="21"/>
  <c r="Q38" i="21" s="1"/>
  <c r="O38" i="21"/>
  <c r="H38" i="21"/>
  <c r="E38" i="21"/>
  <c r="C38" i="21"/>
  <c r="B38" i="21"/>
  <c r="P37" i="21"/>
  <c r="O37" i="21"/>
  <c r="O46" i="21" s="1"/>
  <c r="K37" i="21"/>
  <c r="K46" i="21" s="1"/>
  <c r="H37" i="21"/>
  <c r="H46" i="21" s="1"/>
  <c r="E37" i="21"/>
  <c r="C37" i="21"/>
  <c r="B37" i="21"/>
  <c r="M35" i="21"/>
  <c r="L35" i="21"/>
  <c r="L62" i="21" s="1"/>
  <c r="G35" i="21"/>
  <c r="F35" i="21"/>
  <c r="P34" i="21"/>
  <c r="O34" i="21"/>
  <c r="Q34" i="21" s="1"/>
  <c r="N34" i="21"/>
  <c r="E34" i="21"/>
  <c r="C34" i="21"/>
  <c r="B34" i="21"/>
  <c r="Q33" i="21"/>
  <c r="P33" i="21"/>
  <c r="O33" i="21"/>
  <c r="N33" i="21"/>
  <c r="E33" i="21"/>
  <c r="C33" i="21"/>
  <c r="B33" i="21"/>
  <c r="P32" i="21"/>
  <c r="Q32" i="21" s="1"/>
  <c r="O32" i="21"/>
  <c r="N32" i="21"/>
  <c r="N35" i="21" s="1"/>
  <c r="N62" i="21" s="1"/>
  <c r="E32" i="21"/>
  <c r="C32" i="21"/>
  <c r="B32" i="21"/>
  <c r="P31" i="21"/>
  <c r="O31" i="21"/>
  <c r="Q31" i="21" s="1"/>
  <c r="H31" i="21"/>
  <c r="E31" i="21"/>
  <c r="C31" i="21"/>
  <c r="B31" i="21"/>
  <c r="Q30" i="21"/>
  <c r="P30" i="21"/>
  <c r="O30" i="21"/>
  <c r="H30" i="21"/>
  <c r="E30" i="21"/>
  <c r="C30" i="21"/>
  <c r="B30" i="21"/>
  <c r="P29" i="21"/>
  <c r="Q29" i="21" s="1"/>
  <c r="O29" i="21"/>
  <c r="H29" i="21"/>
  <c r="E29" i="21"/>
  <c r="C29" i="21"/>
  <c r="B29" i="21"/>
  <c r="P28" i="21"/>
  <c r="O28" i="21"/>
  <c r="Q28" i="21" s="1"/>
  <c r="H28" i="21"/>
  <c r="E28" i="21"/>
  <c r="C28" i="21"/>
  <c r="B28" i="21"/>
  <c r="Q27" i="21"/>
  <c r="P27" i="21"/>
  <c r="O27" i="21"/>
  <c r="H27" i="21"/>
  <c r="E27" i="21"/>
  <c r="C27" i="21"/>
  <c r="B27" i="21"/>
  <c r="P26" i="21"/>
  <c r="Q26" i="21" s="1"/>
  <c r="O26" i="21"/>
  <c r="H26" i="21"/>
  <c r="E26" i="21"/>
  <c r="C26" i="21"/>
  <c r="B26" i="21"/>
  <c r="P25" i="21"/>
  <c r="O25" i="21"/>
  <c r="Q25" i="21" s="1"/>
  <c r="H25" i="21"/>
  <c r="E25" i="21"/>
  <c r="C25" i="21"/>
  <c r="B25" i="21"/>
  <c r="Q24" i="21"/>
  <c r="P24" i="21"/>
  <c r="O24" i="21"/>
  <c r="H24" i="21"/>
  <c r="E24" i="21"/>
  <c r="C24" i="21"/>
  <c r="B24" i="21"/>
  <c r="P23" i="21"/>
  <c r="P35" i="21" s="1"/>
  <c r="O23" i="21"/>
  <c r="H23" i="21"/>
  <c r="E23" i="21"/>
  <c r="C23" i="21"/>
  <c r="B23" i="21"/>
  <c r="P22" i="21"/>
  <c r="O22" i="21"/>
  <c r="Q22" i="21" s="1"/>
  <c r="H22" i="21"/>
  <c r="E22" i="21"/>
  <c r="C22" i="21"/>
  <c r="B22" i="21"/>
  <c r="Q21" i="21"/>
  <c r="P21" i="21"/>
  <c r="O21" i="21"/>
  <c r="O35" i="21" s="1"/>
  <c r="H21" i="21"/>
  <c r="H35" i="21" s="1"/>
  <c r="E21" i="21"/>
  <c r="C21" i="21"/>
  <c r="B21" i="21"/>
  <c r="J19" i="21"/>
  <c r="J62" i="21" s="1"/>
  <c r="I19" i="21"/>
  <c r="I62" i="21" s="1"/>
  <c r="G19" i="21"/>
  <c r="G62" i="21" s="1"/>
  <c r="F19" i="21"/>
  <c r="F62" i="21" s="1"/>
  <c r="P18" i="21"/>
  <c r="Q18" i="21" s="1"/>
  <c r="O18" i="21"/>
  <c r="H18" i="21"/>
  <c r="E18" i="21"/>
  <c r="C18" i="21"/>
  <c r="B18" i="21"/>
  <c r="P17" i="21"/>
  <c r="O17" i="21"/>
  <c r="Q17" i="21" s="1"/>
  <c r="K17" i="21"/>
  <c r="K19" i="21" s="1"/>
  <c r="H17" i="21"/>
  <c r="E17" i="21"/>
  <c r="C17" i="21"/>
  <c r="B17" i="21"/>
  <c r="P16" i="21"/>
  <c r="O16" i="21"/>
  <c r="Q16" i="21" s="1"/>
  <c r="H16" i="21"/>
  <c r="E16" i="21"/>
  <c r="C16" i="21"/>
  <c r="B16" i="21"/>
  <c r="Q15" i="21"/>
  <c r="P15" i="21"/>
  <c r="O15" i="21"/>
  <c r="H15" i="21"/>
  <c r="E15" i="21"/>
  <c r="B15" i="21"/>
  <c r="P14" i="21"/>
  <c r="O14" i="21"/>
  <c r="Q14" i="21" s="1"/>
  <c r="H14" i="21"/>
  <c r="E14" i="21"/>
  <c r="C14" i="21"/>
  <c r="B14" i="21"/>
  <c r="Q13" i="21"/>
  <c r="P13" i="21"/>
  <c r="O13" i="21"/>
  <c r="H13" i="21"/>
  <c r="E13" i="21"/>
  <c r="C13" i="21"/>
  <c r="B13" i="21"/>
  <c r="P12" i="21"/>
  <c r="Q12" i="21" s="1"/>
  <c r="O12" i="21"/>
  <c r="H12" i="21"/>
  <c r="E12" i="21"/>
  <c r="C12" i="21"/>
  <c r="B12" i="21"/>
  <c r="P11" i="21"/>
  <c r="O11" i="21"/>
  <c r="Q11" i="21" s="1"/>
  <c r="H11" i="21"/>
  <c r="E11" i="21"/>
  <c r="C11" i="21"/>
  <c r="B11" i="21"/>
  <c r="Q10" i="21"/>
  <c r="P10" i="21"/>
  <c r="O10" i="21"/>
  <c r="H10" i="21"/>
  <c r="E10" i="21"/>
  <c r="C10" i="21"/>
  <c r="B10" i="21"/>
  <c r="P9" i="21"/>
  <c r="Q9" i="21" s="1"/>
  <c r="O9" i="21"/>
  <c r="H9" i="21"/>
  <c r="E9" i="21"/>
  <c r="C9" i="21"/>
  <c r="B9" i="21"/>
  <c r="P8" i="21"/>
  <c r="O8" i="21"/>
  <c r="Q8" i="21" s="1"/>
  <c r="H8" i="21"/>
  <c r="E8" i="21"/>
  <c r="C8" i="21"/>
  <c r="B8" i="21"/>
  <c r="Q7" i="21"/>
  <c r="P7" i="21"/>
  <c r="O7" i="21"/>
  <c r="H7" i="21"/>
  <c r="E7" i="21"/>
  <c r="C7" i="21"/>
  <c r="B7" i="21"/>
  <c r="P6" i="21"/>
  <c r="P19" i="21" s="1"/>
  <c r="O6" i="21"/>
  <c r="O19" i="21" s="1"/>
  <c r="O62" i="21" s="1"/>
  <c r="H6" i="21"/>
  <c r="H19" i="21" s="1"/>
  <c r="H62" i="21" s="1"/>
  <c r="E6" i="21"/>
  <c r="C6" i="21"/>
  <c r="B6" i="21"/>
  <c r="Q56" i="21" l="1"/>
  <c r="K62" i="21"/>
  <c r="Q46" i="21"/>
  <c r="Q6" i="21"/>
  <c r="Q19" i="21" s="1"/>
  <c r="Q37" i="21"/>
  <c r="P46" i="21"/>
  <c r="P61" i="21"/>
  <c r="P62" i="21" s="1"/>
  <c r="Q23" i="21"/>
  <c r="Q35" i="21" s="1"/>
  <c r="R53" i="6"/>
  <c r="R29" i="6"/>
  <c r="U29" i="6" s="1"/>
  <c r="R32" i="6"/>
  <c r="U32" i="6" s="1"/>
  <c r="R63" i="6"/>
  <c r="U63" i="6" s="1"/>
  <c r="R62" i="6"/>
  <c r="R60" i="6"/>
  <c r="H22" i="22"/>
  <c r="R22" i="6" s="1"/>
  <c r="U22" i="6" s="1"/>
  <c r="H23" i="22"/>
  <c r="R23" i="6" s="1"/>
  <c r="U23" i="6" s="1"/>
  <c r="H24" i="22"/>
  <c r="R24" i="6" s="1"/>
  <c r="U24" i="6" s="1"/>
  <c r="H25" i="22"/>
  <c r="R25" i="6" s="1"/>
  <c r="U25" i="6" s="1"/>
  <c r="H26" i="22"/>
  <c r="R26" i="6" s="1"/>
  <c r="U26" i="6" s="1"/>
  <c r="H27" i="22"/>
  <c r="R27" i="6" s="1"/>
  <c r="U27" i="6" s="1"/>
  <c r="H28" i="22"/>
  <c r="R28" i="6" s="1"/>
  <c r="U28" i="6" s="1"/>
  <c r="H29" i="22"/>
  <c r="H30" i="22"/>
  <c r="R30" i="6" s="1"/>
  <c r="U30" i="6" s="1"/>
  <c r="H31" i="22"/>
  <c r="R31" i="6" s="1"/>
  <c r="U31" i="6" s="1"/>
  <c r="H21" i="22"/>
  <c r="R21" i="6" s="1"/>
  <c r="U21" i="6" s="1"/>
  <c r="P7" i="22"/>
  <c r="P8" i="22"/>
  <c r="P9" i="22"/>
  <c r="P10" i="22"/>
  <c r="P11" i="22"/>
  <c r="P12" i="22"/>
  <c r="P13" i="22"/>
  <c r="P14" i="22"/>
  <c r="P15" i="22"/>
  <c r="P16" i="22"/>
  <c r="P17" i="22"/>
  <c r="P18" i="22"/>
  <c r="O7" i="22"/>
  <c r="O8" i="22"/>
  <c r="Q8" i="22" s="1"/>
  <c r="U8" i="6" s="1"/>
  <c r="O9" i="22"/>
  <c r="Q9" i="22" s="1"/>
  <c r="U9" i="6" s="1"/>
  <c r="O10" i="22"/>
  <c r="Q10" i="22" s="1"/>
  <c r="U10" i="6" s="1"/>
  <c r="O11" i="22"/>
  <c r="Q11" i="22" s="1"/>
  <c r="U11" i="6" s="1"/>
  <c r="O12" i="22"/>
  <c r="Q12" i="22" s="1"/>
  <c r="U12" i="6" s="1"/>
  <c r="O13" i="22"/>
  <c r="Q13" i="22" s="1"/>
  <c r="U13" i="6" s="1"/>
  <c r="O14" i="22"/>
  <c r="Q14" i="22" s="1"/>
  <c r="U14" i="6" s="1"/>
  <c r="O15" i="22"/>
  <c r="Q15" i="22" s="1"/>
  <c r="U15" i="6" s="1"/>
  <c r="O16" i="22"/>
  <c r="Q16" i="22" s="1"/>
  <c r="U16" i="6" s="1"/>
  <c r="O17" i="22"/>
  <c r="Q17" i="22" s="1"/>
  <c r="U17" i="6" s="1"/>
  <c r="O18" i="22"/>
  <c r="Q18" i="22" s="1"/>
  <c r="U18" i="6" s="1"/>
  <c r="G19" i="22"/>
  <c r="I19" i="22"/>
  <c r="J19" i="22"/>
  <c r="F19" i="22"/>
  <c r="H48" i="22"/>
  <c r="R50" i="6" s="1"/>
  <c r="P37" i="22"/>
  <c r="O37" i="22"/>
  <c r="H18" i="22"/>
  <c r="R18" i="6" s="1"/>
  <c r="B18" i="22"/>
  <c r="C18" i="22"/>
  <c r="E18" i="22"/>
  <c r="J61" i="22"/>
  <c r="I61" i="22"/>
  <c r="G61" i="22"/>
  <c r="F61" i="22"/>
  <c r="P60" i="22"/>
  <c r="O60" i="22"/>
  <c r="K60" i="22"/>
  <c r="AD16" i="5" s="1"/>
  <c r="H60" i="22"/>
  <c r="AC16" i="5" s="1"/>
  <c r="P59" i="22"/>
  <c r="O59" i="22"/>
  <c r="H59" i="22"/>
  <c r="AC15" i="5" s="1"/>
  <c r="AH15" i="5" s="1"/>
  <c r="P58" i="22"/>
  <c r="O58" i="22"/>
  <c r="K58" i="22"/>
  <c r="AD14" i="5" s="1"/>
  <c r="H58" i="22"/>
  <c r="AC14" i="5" s="1"/>
  <c r="J56" i="22"/>
  <c r="I56" i="22"/>
  <c r="G56" i="22"/>
  <c r="F56" i="22"/>
  <c r="P55" i="22"/>
  <c r="O55" i="22"/>
  <c r="H55" i="22"/>
  <c r="R57" i="6" s="1"/>
  <c r="E55" i="22"/>
  <c r="C55" i="22"/>
  <c r="P54" i="22"/>
  <c r="O54" i="22"/>
  <c r="K54" i="22"/>
  <c r="AD13" i="5" s="1"/>
  <c r="H54" i="22"/>
  <c r="AC13" i="5" s="1"/>
  <c r="E54" i="22"/>
  <c r="C54" i="22"/>
  <c r="P53" i="22"/>
  <c r="O53" i="22"/>
  <c r="H53" i="22"/>
  <c r="R55" i="6" s="1"/>
  <c r="E53" i="22"/>
  <c r="C53" i="22"/>
  <c r="B53" i="22"/>
  <c r="P52" i="22"/>
  <c r="O52" i="22"/>
  <c r="H52" i="22"/>
  <c r="R54" i="6" s="1"/>
  <c r="E52" i="22"/>
  <c r="C52" i="22"/>
  <c r="B52" i="22"/>
  <c r="P51" i="22"/>
  <c r="O51" i="22"/>
  <c r="H51" i="22"/>
  <c r="E51" i="22"/>
  <c r="C51" i="22"/>
  <c r="B51" i="22"/>
  <c r="P50" i="22"/>
  <c r="O50" i="22"/>
  <c r="H50" i="22"/>
  <c r="R52" i="6" s="1"/>
  <c r="E50" i="22"/>
  <c r="C50" i="22"/>
  <c r="B50" i="22"/>
  <c r="P49" i="22"/>
  <c r="O49" i="22"/>
  <c r="K49" i="22"/>
  <c r="S51" i="6" s="1"/>
  <c r="H49" i="22"/>
  <c r="R51" i="6" s="1"/>
  <c r="E49" i="22"/>
  <c r="C49" i="22"/>
  <c r="B49" i="22"/>
  <c r="P48" i="22"/>
  <c r="O48" i="22"/>
  <c r="E48" i="22"/>
  <c r="C48" i="22"/>
  <c r="B48" i="22"/>
  <c r="J46" i="22"/>
  <c r="I46" i="22"/>
  <c r="G46" i="22"/>
  <c r="F46" i="22"/>
  <c r="P45" i="22"/>
  <c r="O45" i="22"/>
  <c r="H45" i="22"/>
  <c r="AC10" i="5" s="1"/>
  <c r="AH10" i="5" s="1"/>
  <c r="E45" i="22"/>
  <c r="C45" i="22"/>
  <c r="P44" i="22"/>
  <c r="O44" i="22"/>
  <c r="H44" i="22"/>
  <c r="R46" i="6" s="1"/>
  <c r="E44" i="22"/>
  <c r="C44" i="22"/>
  <c r="P43" i="22"/>
  <c r="O43" i="22"/>
  <c r="H43" i="22"/>
  <c r="R45" i="6" s="1"/>
  <c r="E43" i="22"/>
  <c r="C43" i="22"/>
  <c r="P42" i="22"/>
  <c r="O42" i="22"/>
  <c r="Q42" i="22" s="1"/>
  <c r="U44" i="6" s="1"/>
  <c r="H42" i="22"/>
  <c r="R44" i="6" s="1"/>
  <c r="E42" i="22"/>
  <c r="C42" i="22"/>
  <c r="P41" i="22"/>
  <c r="Q41" i="22" s="1"/>
  <c r="U43" i="6" s="1"/>
  <c r="H41" i="22"/>
  <c r="R43" i="6" s="1"/>
  <c r="E41" i="22"/>
  <c r="C41" i="22"/>
  <c r="B41" i="22"/>
  <c r="P40" i="22"/>
  <c r="O40" i="22"/>
  <c r="K40" i="22"/>
  <c r="S42" i="6" s="1"/>
  <c r="H40" i="22"/>
  <c r="R42" i="6" s="1"/>
  <c r="E40" i="22"/>
  <c r="C40" i="22"/>
  <c r="B40" i="22"/>
  <c r="P39" i="22"/>
  <c r="O39" i="22"/>
  <c r="H39" i="22"/>
  <c r="R41" i="6" s="1"/>
  <c r="E39" i="22"/>
  <c r="C39" i="22"/>
  <c r="B39" i="22"/>
  <c r="P38" i="22"/>
  <c r="O38" i="22"/>
  <c r="H38" i="22"/>
  <c r="R40" i="6" s="1"/>
  <c r="E38" i="22"/>
  <c r="C38" i="22"/>
  <c r="B38" i="22"/>
  <c r="K37" i="22"/>
  <c r="S39" i="6" s="1"/>
  <c r="H37" i="22"/>
  <c r="R39" i="6" s="1"/>
  <c r="E37" i="22"/>
  <c r="C37" i="22"/>
  <c r="B37" i="22"/>
  <c r="M35" i="22"/>
  <c r="M62" i="22" s="1"/>
  <c r="L35" i="22"/>
  <c r="L62" i="22" s="1"/>
  <c r="G35" i="22"/>
  <c r="F35" i="22"/>
  <c r="P34" i="22"/>
  <c r="O34" i="22"/>
  <c r="N34" i="22"/>
  <c r="AG8" i="5" s="1"/>
  <c r="AG18" i="5" s="1"/>
  <c r="E34" i="22"/>
  <c r="C34" i="22"/>
  <c r="B34" i="22"/>
  <c r="P33" i="22"/>
  <c r="O33" i="22"/>
  <c r="N33" i="22"/>
  <c r="T34" i="6" s="1"/>
  <c r="U34" i="6" s="1"/>
  <c r="E33" i="22"/>
  <c r="C33" i="22"/>
  <c r="B33" i="22"/>
  <c r="P32" i="22"/>
  <c r="O32" i="22"/>
  <c r="N32" i="22"/>
  <c r="AE8" i="5" s="1"/>
  <c r="E32" i="22"/>
  <c r="C32" i="22"/>
  <c r="B32" i="22"/>
  <c r="P31" i="22"/>
  <c r="O31" i="22"/>
  <c r="E31" i="22"/>
  <c r="C31" i="22"/>
  <c r="B31" i="22"/>
  <c r="P30" i="22"/>
  <c r="O30" i="22"/>
  <c r="E30" i="22"/>
  <c r="C30" i="22"/>
  <c r="B30" i="22"/>
  <c r="P29" i="22"/>
  <c r="O29" i="22"/>
  <c r="E29" i="22"/>
  <c r="C29" i="22"/>
  <c r="B29" i="22"/>
  <c r="P28" i="22"/>
  <c r="O28" i="22"/>
  <c r="E28" i="22"/>
  <c r="C28" i="22"/>
  <c r="B28" i="22"/>
  <c r="P27" i="22"/>
  <c r="O27" i="22"/>
  <c r="E27" i="22"/>
  <c r="C27" i="22"/>
  <c r="B27" i="22"/>
  <c r="P26" i="22"/>
  <c r="O26" i="22"/>
  <c r="E26" i="22"/>
  <c r="C26" i="22"/>
  <c r="B26" i="22"/>
  <c r="P25" i="22"/>
  <c r="O25" i="22"/>
  <c r="E25" i="22"/>
  <c r="C25" i="22"/>
  <c r="B25" i="22"/>
  <c r="P24" i="22"/>
  <c r="O24" i="22"/>
  <c r="E24" i="22"/>
  <c r="C24" i="22"/>
  <c r="B24" i="22"/>
  <c r="P23" i="22"/>
  <c r="O23" i="22"/>
  <c r="E23" i="22"/>
  <c r="C23" i="22"/>
  <c r="B23" i="22"/>
  <c r="P22" i="22"/>
  <c r="O22" i="22"/>
  <c r="E22" i="22"/>
  <c r="C22" i="22"/>
  <c r="B22" i="22"/>
  <c r="P21" i="22"/>
  <c r="O21" i="22"/>
  <c r="E21" i="22"/>
  <c r="C21" i="22"/>
  <c r="B21" i="22"/>
  <c r="K17" i="22"/>
  <c r="K19" i="22" s="1"/>
  <c r="H17" i="22"/>
  <c r="R17" i="6" s="1"/>
  <c r="E17" i="22"/>
  <c r="C17" i="22"/>
  <c r="B17" i="22"/>
  <c r="H16" i="22"/>
  <c r="R16" i="6" s="1"/>
  <c r="E16" i="22"/>
  <c r="C16" i="22"/>
  <c r="B16" i="22"/>
  <c r="H15" i="22"/>
  <c r="E15" i="22"/>
  <c r="B15" i="22"/>
  <c r="H14" i="22"/>
  <c r="R14" i="6" s="1"/>
  <c r="E14" i="22"/>
  <c r="C14" i="22"/>
  <c r="B14" i="22"/>
  <c r="H13" i="22"/>
  <c r="R13" i="6" s="1"/>
  <c r="E13" i="22"/>
  <c r="C13" i="22"/>
  <c r="B13" i="22"/>
  <c r="H12" i="22"/>
  <c r="R12" i="6" s="1"/>
  <c r="E12" i="22"/>
  <c r="C12" i="22"/>
  <c r="B12" i="22"/>
  <c r="H11" i="22"/>
  <c r="R11" i="6" s="1"/>
  <c r="E11" i="22"/>
  <c r="C11" i="22"/>
  <c r="B11" i="22"/>
  <c r="H10" i="22"/>
  <c r="R10" i="6" s="1"/>
  <c r="E10" i="22"/>
  <c r="C10" i="22"/>
  <c r="B10" i="22"/>
  <c r="H9" i="22"/>
  <c r="R9" i="6" s="1"/>
  <c r="E9" i="22"/>
  <c r="C9" i="22"/>
  <c r="B9" i="22"/>
  <c r="H8" i="22"/>
  <c r="R8" i="6" s="1"/>
  <c r="E8" i="22"/>
  <c r="C8" i="22"/>
  <c r="B8" i="22"/>
  <c r="H7" i="22"/>
  <c r="R7" i="6" s="1"/>
  <c r="E7" i="22"/>
  <c r="C7" i="22"/>
  <c r="B7" i="22"/>
  <c r="P6" i="22"/>
  <c r="O6" i="22"/>
  <c r="H6" i="22"/>
  <c r="E6" i="22"/>
  <c r="C6" i="22"/>
  <c r="B6" i="22"/>
  <c r="Q33" i="22" l="1"/>
  <c r="Q61" i="21"/>
  <c r="Q62" i="21" s="1"/>
  <c r="S64" i="6"/>
  <c r="U62" i="6"/>
  <c r="R64" i="6"/>
  <c r="AC7" i="5"/>
  <c r="H19" i="22"/>
  <c r="R6" i="6"/>
  <c r="R47" i="6"/>
  <c r="R48" i="6" s="1"/>
  <c r="S48" i="6"/>
  <c r="AH14" i="5"/>
  <c r="K61" i="22"/>
  <c r="AH16" i="5"/>
  <c r="AD12" i="5"/>
  <c r="S56" i="6"/>
  <c r="S58" i="6" s="1"/>
  <c r="Q52" i="22"/>
  <c r="U54" i="6" s="1"/>
  <c r="AC11" i="5"/>
  <c r="AH11" i="5" s="1"/>
  <c r="R56" i="6"/>
  <c r="R58" i="6" s="1"/>
  <c r="AH13" i="5"/>
  <c r="T33" i="6"/>
  <c r="U33" i="6" s="1"/>
  <c r="T36" i="6"/>
  <c r="U36" i="6" s="1"/>
  <c r="AF8" i="5"/>
  <c r="AF18" i="5" s="1"/>
  <c r="S17" i="6"/>
  <c r="S19" i="6" s="1"/>
  <c r="AD7" i="5"/>
  <c r="AC5" i="5"/>
  <c r="AH5" i="5" s="1"/>
  <c r="R15" i="6"/>
  <c r="AC6" i="5"/>
  <c r="AH6" i="5" s="1"/>
  <c r="O19" i="22"/>
  <c r="P19" i="22"/>
  <c r="Q7" i="22"/>
  <c r="U7" i="6" s="1"/>
  <c r="AE18" i="5"/>
  <c r="R19" i="6"/>
  <c r="R37" i="6"/>
  <c r="U60" i="6"/>
  <c r="K56" i="22"/>
  <c r="Q58" i="22"/>
  <c r="I62" i="22"/>
  <c r="Q40" i="22"/>
  <c r="U42" i="6" s="1"/>
  <c r="N35" i="22"/>
  <c r="N62" i="22" s="1"/>
  <c r="P61" i="22"/>
  <c r="Q60" i="22"/>
  <c r="H61" i="22"/>
  <c r="Q59" i="22"/>
  <c r="Q55" i="22"/>
  <c r="U57" i="6" s="1"/>
  <c r="Q54" i="22"/>
  <c r="U56" i="6" s="1"/>
  <c r="O56" i="22"/>
  <c r="H56" i="22"/>
  <c r="AC12" i="5" s="1"/>
  <c r="P56" i="22"/>
  <c r="Q49" i="22"/>
  <c r="U51" i="6" s="1"/>
  <c r="Q53" i="22"/>
  <c r="U55" i="6" s="1"/>
  <c r="Q50" i="22"/>
  <c r="U52" i="6" s="1"/>
  <c r="Q51" i="22"/>
  <c r="U53" i="6" s="1"/>
  <c r="K46" i="22"/>
  <c r="AD9" i="5" s="1"/>
  <c r="O46" i="22"/>
  <c r="J62" i="22"/>
  <c r="Q45" i="22"/>
  <c r="U47" i="6" s="1"/>
  <c r="Q44" i="22"/>
  <c r="U46" i="6" s="1"/>
  <c r="P46" i="22"/>
  <c r="H46" i="22"/>
  <c r="AC9" i="5" s="1"/>
  <c r="AH9" i="5" s="1"/>
  <c r="Q38" i="22"/>
  <c r="U40" i="6" s="1"/>
  <c r="Q39" i="22"/>
  <c r="U41" i="6" s="1"/>
  <c r="Q43" i="22"/>
  <c r="U45" i="6" s="1"/>
  <c r="Q34" i="22"/>
  <c r="H35" i="22"/>
  <c r="AC8" i="5" s="1"/>
  <c r="Q32" i="22"/>
  <c r="Q21" i="22"/>
  <c r="Q22" i="22"/>
  <c r="Q24" i="22"/>
  <c r="Q25" i="22"/>
  <c r="Q27" i="22"/>
  <c r="Q28" i="22"/>
  <c r="F62" i="22"/>
  <c r="Q30" i="22"/>
  <c r="Q31" i="22"/>
  <c r="O35" i="22"/>
  <c r="G62" i="22"/>
  <c r="P35" i="22"/>
  <c r="Q26" i="22"/>
  <c r="Q29" i="22"/>
  <c r="Q6" i="22"/>
  <c r="U6" i="6" s="1"/>
  <c r="Q37" i="22"/>
  <c r="U39" i="6" s="1"/>
  <c r="Q23" i="22"/>
  <c r="Q48" i="22"/>
  <c r="U50" i="6" s="1"/>
  <c r="O61" i="22"/>
  <c r="BF32" i="1"/>
  <c r="BE32" i="1"/>
  <c r="AH7" i="5" l="1"/>
  <c r="AH8" i="5"/>
  <c r="AH12" i="5"/>
  <c r="AH18" i="5" s="1"/>
  <c r="U19" i="6"/>
  <c r="U64" i="6"/>
  <c r="U37" i="6"/>
  <c r="AD18" i="5"/>
  <c r="U48" i="6"/>
  <c r="T37" i="6"/>
  <c r="T68" i="6" s="1"/>
  <c r="AC18" i="5"/>
  <c r="U58" i="6"/>
  <c r="S68" i="6"/>
  <c r="R68" i="6"/>
  <c r="Q19" i="22"/>
  <c r="Q46" i="22"/>
  <c r="K62" i="22"/>
  <c r="Q61" i="22"/>
  <c r="H62" i="22"/>
  <c r="Q56" i="22"/>
  <c r="P62" i="22"/>
  <c r="Q35" i="22"/>
  <c r="O62" i="22"/>
  <c r="W6" i="1" l="1"/>
  <c r="W26" i="1"/>
  <c r="W14" i="1"/>
  <c r="W8" i="1"/>
  <c r="W50" i="1"/>
  <c r="T28" i="1"/>
  <c r="W12" i="1"/>
  <c r="W60" i="1"/>
  <c r="BE21" i="1"/>
  <c r="BF29" i="1"/>
  <c r="BF26" i="1"/>
  <c r="BF23" i="1"/>
  <c r="W42" i="1"/>
  <c r="W39" i="1"/>
  <c r="T21" i="1"/>
  <c r="W31" i="1"/>
  <c r="W25" i="1"/>
  <c r="T25" i="1"/>
  <c r="W16" i="1"/>
  <c r="V64" i="1"/>
  <c r="W17" i="1"/>
  <c r="W41" i="1"/>
  <c r="T31" i="1"/>
  <c r="T22" i="1"/>
  <c r="S37" i="1"/>
  <c r="S68" i="1" s="1"/>
  <c r="U48" i="1"/>
  <c r="BF31" i="1"/>
  <c r="BF25" i="1"/>
  <c r="W30" i="1"/>
  <c r="BE30" i="1"/>
  <c r="W27" i="1"/>
  <c r="BE27" i="1"/>
  <c r="W24" i="1"/>
  <c r="BE24" i="1"/>
  <c r="V58" i="1"/>
  <c r="W51" i="1"/>
  <c r="W40" i="1"/>
  <c r="BF21" i="1"/>
  <c r="W29" i="1"/>
  <c r="BE29" i="1"/>
  <c r="BE26" i="1"/>
  <c r="W23" i="1"/>
  <c r="BE23" i="1"/>
  <c r="BF28" i="1"/>
  <c r="W22" i="1"/>
  <c r="BF22" i="1"/>
  <c r="BE28" i="1"/>
  <c r="BE25" i="1"/>
  <c r="U37" i="1"/>
  <c r="BE22" i="1"/>
  <c r="U58" i="1"/>
  <c r="W10" i="1"/>
  <c r="BE31" i="1"/>
  <c r="BF30" i="1"/>
  <c r="BF27" i="1"/>
  <c r="BF24" i="1"/>
  <c r="U68" i="6"/>
  <c r="Q62" i="22"/>
  <c r="W28" i="1"/>
  <c r="W21" i="1"/>
  <c r="R37" i="1"/>
  <c r="R68" i="1" s="1"/>
  <c r="T27" i="1"/>
  <c r="T30" i="1"/>
  <c r="T24" i="1"/>
  <c r="T29" i="1"/>
  <c r="T23" i="1"/>
  <c r="T26" i="1"/>
  <c r="V19" i="1"/>
  <c r="W9" i="1"/>
  <c r="W11" i="1"/>
  <c r="V37" i="1"/>
  <c r="W13" i="1"/>
  <c r="V48" i="1"/>
  <c r="W15" i="1"/>
  <c r="W7" i="1"/>
  <c r="U19" i="1"/>
  <c r="U64" i="1"/>
  <c r="C61" i="6"/>
  <c r="E61" i="6"/>
  <c r="D61" i="1"/>
  <c r="D61" i="6" s="1"/>
  <c r="W48" i="1" l="1"/>
  <c r="W58" i="1"/>
  <c r="W64" i="1"/>
  <c r="T37" i="1"/>
  <c r="T68" i="1" s="1"/>
  <c r="W37" i="1"/>
  <c r="AO61" i="1"/>
  <c r="AY61" i="1"/>
  <c r="AI61" i="1"/>
  <c r="W19" i="1"/>
  <c r="V68" i="1"/>
  <c r="AQ61" i="1"/>
  <c r="U68" i="1"/>
  <c r="AC61" i="1"/>
  <c r="K61" i="6" s="1"/>
  <c r="M61" i="6" s="1"/>
  <c r="AZ61" i="1"/>
  <c r="AW61" i="1"/>
  <c r="BF61" i="1"/>
  <c r="AV61" i="1"/>
  <c r="AT61" i="1"/>
  <c r="AP61" i="1"/>
  <c r="AL61" i="1"/>
  <c r="BC61" i="1"/>
  <c r="BB61" i="1"/>
  <c r="AS61" i="1"/>
  <c r="AF61" i="1"/>
  <c r="BE61" i="1"/>
  <c r="D34" i="15"/>
  <c r="BG61" i="1" l="1"/>
  <c r="F61" i="6"/>
  <c r="W68" i="1"/>
  <c r="BA61" i="1"/>
  <c r="BD61" i="1"/>
  <c r="AX61" i="1"/>
  <c r="AR61" i="1"/>
  <c r="G61" i="6" s="1"/>
  <c r="BI61" i="1"/>
  <c r="BH61" i="1"/>
  <c r="AU61" i="1"/>
  <c r="J11" i="6"/>
  <c r="N62" i="6"/>
  <c r="W15" i="5" s="1"/>
  <c r="O62" i="6"/>
  <c r="X15" i="5" s="1"/>
  <c r="N63" i="6"/>
  <c r="O63" i="6"/>
  <c r="X16" i="5" s="1"/>
  <c r="O60" i="6"/>
  <c r="X14" i="5" s="1"/>
  <c r="N60" i="6"/>
  <c r="W14" i="5" s="1"/>
  <c r="N51" i="6"/>
  <c r="O51" i="6"/>
  <c r="N52" i="6"/>
  <c r="Q52" i="6" s="1"/>
  <c r="N53" i="6"/>
  <c r="O53" i="6"/>
  <c r="N54" i="6"/>
  <c r="Q54" i="6" s="1"/>
  <c r="N55" i="6"/>
  <c r="Q55" i="6" s="1"/>
  <c r="N56" i="6"/>
  <c r="W13" i="5" s="1"/>
  <c r="O56" i="6"/>
  <c r="X13" i="5" s="1"/>
  <c r="N57" i="6"/>
  <c r="Q57" i="6" s="1"/>
  <c r="N50" i="6"/>
  <c r="W11" i="5" s="1"/>
  <c r="N40" i="6"/>
  <c r="N41" i="6"/>
  <c r="N42" i="6"/>
  <c r="O42" i="6"/>
  <c r="N43" i="6"/>
  <c r="N44" i="6"/>
  <c r="N45" i="6"/>
  <c r="O45" i="6"/>
  <c r="N46" i="6"/>
  <c r="N47" i="6"/>
  <c r="W10" i="5" s="1"/>
  <c r="O39" i="6"/>
  <c r="N39" i="6"/>
  <c r="AA8" i="5"/>
  <c r="Y8" i="5"/>
  <c r="N22" i="6"/>
  <c r="Q22" i="6" s="1"/>
  <c r="N23" i="6"/>
  <c r="Q23" i="6" s="1"/>
  <c r="N24" i="6"/>
  <c r="Q24" i="6" s="1"/>
  <c r="N25" i="6"/>
  <c r="Q25" i="6" s="1"/>
  <c r="N26" i="6"/>
  <c r="Q26" i="6" s="1"/>
  <c r="N27" i="6"/>
  <c r="Q27" i="6" s="1"/>
  <c r="N28" i="6"/>
  <c r="Q28" i="6" s="1"/>
  <c r="N29" i="6"/>
  <c r="Q29" i="6" s="1"/>
  <c r="N30" i="6"/>
  <c r="Q30" i="6" s="1"/>
  <c r="N31" i="6"/>
  <c r="Q31" i="6" s="1"/>
  <c r="N32" i="6"/>
  <c r="Q32" i="6" s="1"/>
  <c r="N21" i="6"/>
  <c r="N7" i="6"/>
  <c r="Q7" i="6" s="1"/>
  <c r="N8" i="6"/>
  <c r="Q8" i="6" s="1"/>
  <c r="N9" i="6"/>
  <c r="Q9" i="6" s="1"/>
  <c r="N10" i="6"/>
  <c r="Q10" i="6" s="1"/>
  <c r="N11" i="6"/>
  <c r="Q11" i="6" s="1"/>
  <c r="N12" i="6"/>
  <c r="Q12" i="6" s="1"/>
  <c r="N13" i="6"/>
  <c r="Q13" i="6" s="1"/>
  <c r="N14" i="6"/>
  <c r="Q14" i="6" s="1"/>
  <c r="N15" i="6"/>
  <c r="Q15" i="6" s="1"/>
  <c r="N16" i="6"/>
  <c r="N17" i="6"/>
  <c r="O17" i="6"/>
  <c r="X7" i="5" s="1"/>
  <c r="N6" i="6"/>
  <c r="BG32" i="1"/>
  <c r="BC32" i="1"/>
  <c r="BB32" i="1"/>
  <c r="AZ32" i="1"/>
  <c r="AY32" i="1"/>
  <c r="BE60" i="1"/>
  <c r="BF53" i="1"/>
  <c r="BF56" i="1"/>
  <c r="BF40" i="1"/>
  <c r="BF43" i="1"/>
  <c r="BF46" i="1"/>
  <c r="AP42" i="1"/>
  <c r="AP45" i="1"/>
  <c r="BF33" i="1"/>
  <c r="BE33" i="1"/>
  <c r="BC33" i="1"/>
  <c r="BB33" i="1"/>
  <c r="AZ33" i="1"/>
  <c r="AY33" i="1"/>
  <c r="AW33" i="1"/>
  <c r="AV33" i="1"/>
  <c r="AT33" i="1"/>
  <c r="AS33" i="1"/>
  <c r="BF8" i="1"/>
  <c r="BF10" i="1"/>
  <c r="BF11" i="1"/>
  <c r="BF14" i="1"/>
  <c r="BF16" i="1"/>
  <c r="BF17" i="1"/>
  <c r="BE9" i="1"/>
  <c r="BE15" i="1"/>
  <c r="AS11" i="1"/>
  <c r="AT11" i="1"/>
  <c r="BB22" i="1"/>
  <c r="BC22" i="1"/>
  <c r="BB23" i="1"/>
  <c r="BC23" i="1"/>
  <c r="BB24" i="1"/>
  <c r="BC24" i="1"/>
  <c r="BB25" i="1"/>
  <c r="BC25" i="1"/>
  <c r="BB26" i="1"/>
  <c r="BC26" i="1"/>
  <c r="BB27" i="1"/>
  <c r="BC27" i="1"/>
  <c r="BB28" i="1"/>
  <c r="BC28" i="1"/>
  <c r="BB29" i="1"/>
  <c r="BC29" i="1"/>
  <c r="BB30" i="1"/>
  <c r="BC30" i="1"/>
  <c r="BB31" i="1"/>
  <c r="BC31" i="1"/>
  <c r="BC21" i="1"/>
  <c r="BB21" i="1"/>
  <c r="AY22" i="1"/>
  <c r="AZ22" i="1"/>
  <c r="AY23" i="1"/>
  <c r="AZ23" i="1"/>
  <c r="AY24" i="1"/>
  <c r="AZ24" i="1"/>
  <c r="AY25" i="1"/>
  <c r="AZ25" i="1"/>
  <c r="AY26" i="1"/>
  <c r="AZ26" i="1"/>
  <c r="AY27" i="1"/>
  <c r="AZ27" i="1"/>
  <c r="AY28" i="1"/>
  <c r="AZ28" i="1"/>
  <c r="AY29" i="1"/>
  <c r="AZ29" i="1"/>
  <c r="AY30" i="1"/>
  <c r="AZ30" i="1"/>
  <c r="AY31" i="1"/>
  <c r="AZ31" i="1"/>
  <c r="AZ21" i="1"/>
  <c r="AY21" i="1"/>
  <c r="AS66" i="1"/>
  <c r="AS22" i="1"/>
  <c r="AT22" i="1"/>
  <c r="AS23" i="1"/>
  <c r="AT23" i="1"/>
  <c r="AS24" i="1"/>
  <c r="AT24" i="1"/>
  <c r="AS25" i="1"/>
  <c r="AT25" i="1"/>
  <c r="AS26" i="1"/>
  <c r="AT26" i="1"/>
  <c r="AS27" i="1"/>
  <c r="AT27" i="1"/>
  <c r="AS28" i="1"/>
  <c r="AT28" i="1"/>
  <c r="AS29" i="1"/>
  <c r="AT29" i="1"/>
  <c r="AS30" i="1"/>
  <c r="AT30" i="1"/>
  <c r="AS31" i="1"/>
  <c r="AT31" i="1"/>
  <c r="AS32" i="1"/>
  <c r="AT32" i="1"/>
  <c r="AT21" i="1"/>
  <c r="AS21" i="1"/>
  <c r="AI4" i="20"/>
  <c r="AI5" i="20"/>
  <c r="AI6" i="20"/>
  <c r="AI7" i="20"/>
  <c r="AI8" i="20"/>
  <c r="AI3" i="20"/>
  <c r="U55" i="20"/>
  <c r="Q63" i="6" l="1"/>
  <c r="BD32" i="1"/>
  <c r="BA32" i="1"/>
  <c r="I61" i="6"/>
  <c r="X30" i="1"/>
  <c r="X27" i="1"/>
  <c r="X24" i="1"/>
  <c r="Y32" i="1"/>
  <c r="AW21" i="1"/>
  <c r="BI21" i="1" s="1"/>
  <c r="Y21" i="1"/>
  <c r="Y29" i="1"/>
  <c r="Y26" i="1"/>
  <c r="Y23" i="1"/>
  <c r="BJ61" i="1"/>
  <c r="X32" i="1"/>
  <c r="X29" i="1"/>
  <c r="X26" i="1"/>
  <c r="X23" i="1"/>
  <c r="Y31" i="1"/>
  <c r="Y28" i="1"/>
  <c r="Y25" i="1"/>
  <c r="Y22" i="1"/>
  <c r="X31" i="1"/>
  <c r="X28" i="1"/>
  <c r="X25" i="1"/>
  <c r="X22" i="1"/>
  <c r="X21" i="1"/>
  <c r="AW30" i="1"/>
  <c r="BI30" i="1" s="1"/>
  <c r="Y30" i="1"/>
  <c r="AW27" i="1"/>
  <c r="BI27" i="1" s="1"/>
  <c r="Y27" i="1"/>
  <c r="AW24" i="1"/>
  <c r="BI24" i="1" s="1"/>
  <c r="Y24" i="1"/>
  <c r="Q51" i="6"/>
  <c r="Z8" i="5"/>
  <c r="W7" i="5"/>
  <c r="W5" i="5"/>
  <c r="O19" i="6"/>
  <c r="Q16" i="6"/>
  <c r="Q62" i="6"/>
  <c r="Q17" i="6"/>
  <c r="Q53" i="6"/>
  <c r="X12" i="5"/>
  <c r="W6" i="5"/>
  <c r="W12" i="5"/>
  <c r="AS46" i="1"/>
  <c r="AS43" i="1"/>
  <c r="AS40" i="1"/>
  <c r="BB46" i="1"/>
  <c r="BB43" i="1"/>
  <c r="BB40" i="1"/>
  <c r="BF47" i="1"/>
  <c r="BF44" i="1"/>
  <c r="BF41" i="1"/>
  <c r="BG30" i="1"/>
  <c r="BG27" i="1"/>
  <c r="BG24" i="1"/>
  <c r="BE13" i="1"/>
  <c r="BE7" i="1"/>
  <c r="Q56" i="6"/>
  <c r="W16" i="5"/>
  <c r="BB12" i="1"/>
  <c r="BB9" i="1"/>
  <c r="AS15" i="1"/>
  <c r="AY45" i="1"/>
  <c r="AY42" i="1"/>
  <c r="BE55" i="1"/>
  <c r="BE52" i="1"/>
  <c r="BE63" i="1"/>
  <c r="AS62" i="1"/>
  <c r="AT8" i="1"/>
  <c r="AY39" i="1"/>
  <c r="AI47" i="1"/>
  <c r="AI41" i="1"/>
  <c r="AI55" i="1"/>
  <c r="AI52" i="1"/>
  <c r="BC6" i="1"/>
  <c r="BF18" i="1"/>
  <c r="BF12" i="1"/>
  <c r="AO18" i="1"/>
  <c r="AO12" i="1"/>
  <c r="BD21" i="1"/>
  <c r="BE16" i="1"/>
  <c r="BE10" i="1"/>
  <c r="BE17" i="1"/>
  <c r="BE14" i="1"/>
  <c r="BE11" i="1"/>
  <c r="BE8" i="1"/>
  <c r="BE53" i="1"/>
  <c r="BG53" i="1" s="1"/>
  <c r="BF15" i="1"/>
  <c r="BF9" i="1"/>
  <c r="BD29" i="1"/>
  <c r="AS10" i="1"/>
  <c r="AS7" i="1"/>
  <c r="AV6" i="1"/>
  <c r="BA29" i="1"/>
  <c r="BA26" i="1"/>
  <c r="BA23" i="1"/>
  <c r="AV47" i="1"/>
  <c r="AV44" i="1"/>
  <c r="AV41" i="1"/>
  <c r="BF50" i="1"/>
  <c r="BE47" i="1"/>
  <c r="BE57" i="1"/>
  <c r="BE54" i="1"/>
  <c r="BE51" i="1"/>
  <c r="BG22" i="1"/>
  <c r="BG25" i="1"/>
  <c r="X13" i="1"/>
  <c r="X17" i="1"/>
  <c r="X8" i="1"/>
  <c r="BD30" i="1"/>
  <c r="BD27" i="1"/>
  <c r="BD24" i="1"/>
  <c r="X39" i="1"/>
  <c r="Y42" i="1"/>
  <c r="X50" i="1"/>
  <c r="AT13" i="1"/>
  <c r="BB6" i="1"/>
  <c r="AT47" i="1"/>
  <c r="AT44" i="1"/>
  <c r="AT41" i="1"/>
  <c r="AW47" i="1"/>
  <c r="AW44" i="1"/>
  <c r="AW41" i="1"/>
  <c r="AZ44" i="1"/>
  <c r="BC47" i="1"/>
  <c r="BC44" i="1"/>
  <c r="BC41" i="1"/>
  <c r="AT57" i="1"/>
  <c r="AT54" i="1"/>
  <c r="AT51" i="1"/>
  <c r="AW56" i="1"/>
  <c r="AW53" i="1"/>
  <c r="AY50" i="1"/>
  <c r="BC57" i="1"/>
  <c r="BC54" i="1"/>
  <c r="BC51" i="1"/>
  <c r="AS60" i="1"/>
  <c r="BA30" i="1"/>
  <c r="BA27" i="1"/>
  <c r="BA24" i="1"/>
  <c r="BF60" i="1"/>
  <c r="BG60" i="1" s="1"/>
  <c r="BG29" i="1"/>
  <c r="BG26" i="1"/>
  <c r="BG23" i="1"/>
  <c r="BE46" i="1"/>
  <c r="BG46" i="1" s="1"/>
  <c r="BE43" i="1"/>
  <c r="BG43" i="1" s="1"/>
  <c r="BE40" i="1"/>
  <c r="BG40" i="1" s="1"/>
  <c r="BG31" i="1"/>
  <c r="BG28" i="1"/>
  <c r="AT66" i="1"/>
  <c r="AV23" i="1"/>
  <c r="BH23" i="1" s="1"/>
  <c r="BD26" i="1"/>
  <c r="BG21" i="1"/>
  <c r="BD22" i="1"/>
  <c r="BA21" i="1"/>
  <c r="BA31" i="1"/>
  <c r="BA28" i="1"/>
  <c r="BA25" i="1"/>
  <c r="BA22" i="1"/>
  <c r="BD28" i="1"/>
  <c r="BD31" i="1"/>
  <c r="AV26" i="1"/>
  <c r="BH26" i="1" s="1"/>
  <c r="AV29" i="1"/>
  <c r="BH29" i="1" s="1"/>
  <c r="BD23" i="1"/>
  <c r="AV32" i="1"/>
  <c r="BH32" i="1" s="1"/>
  <c r="BD25" i="1"/>
  <c r="X40" i="1"/>
  <c r="AZ6" i="1"/>
  <c r="AT39" i="1"/>
  <c r="AW39" i="1"/>
  <c r="AV45" i="1"/>
  <c r="AV42" i="1"/>
  <c r="AZ39" i="1"/>
  <c r="BC39" i="1"/>
  <c r="BB45" i="1"/>
  <c r="BB42" i="1"/>
  <c r="BF39" i="1"/>
  <c r="BE45" i="1"/>
  <c r="BE42" i="1"/>
  <c r="AT50" i="1"/>
  <c r="AS55" i="1"/>
  <c r="AS52" i="1"/>
  <c r="AV57" i="1"/>
  <c r="AV54" i="1"/>
  <c r="AV51" i="1"/>
  <c r="AY56" i="1"/>
  <c r="AY53" i="1"/>
  <c r="BC50" i="1"/>
  <c r="BB55" i="1"/>
  <c r="BB52" i="1"/>
  <c r="BE62" i="1"/>
  <c r="Y39" i="1"/>
  <c r="X42" i="1"/>
  <c r="Y50" i="1"/>
  <c r="AT6" i="1"/>
  <c r="AS47" i="1"/>
  <c r="AS44" i="1"/>
  <c r="AS41" i="1"/>
  <c r="AY47" i="1"/>
  <c r="AY44" i="1"/>
  <c r="AY41" i="1"/>
  <c r="BB47" i="1"/>
  <c r="BB44" i="1"/>
  <c r="BB41" i="1"/>
  <c r="AS57" i="1"/>
  <c r="AS54" i="1"/>
  <c r="AS51" i="1"/>
  <c r="AV56" i="1"/>
  <c r="AV53" i="1"/>
  <c r="AZ50" i="1"/>
  <c r="AY55" i="1"/>
  <c r="AY52" i="1"/>
  <c r="BB57" i="1"/>
  <c r="BB54" i="1"/>
  <c r="BB51" i="1"/>
  <c r="AT60" i="1"/>
  <c r="AW23" i="1"/>
  <c r="BI23" i="1" s="1"/>
  <c r="AW26" i="1"/>
  <c r="BI26" i="1" s="1"/>
  <c r="AW29" i="1"/>
  <c r="BI29" i="1" s="1"/>
  <c r="AW32" i="1"/>
  <c r="BI32" i="1" s="1"/>
  <c r="Y41" i="1"/>
  <c r="Y51" i="1"/>
  <c r="BE6" i="1"/>
  <c r="AY37" i="1"/>
  <c r="AT46" i="1"/>
  <c r="AT43" i="1"/>
  <c r="AT40" i="1"/>
  <c r="AW46" i="1"/>
  <c r="AW43" i="1"/>
  <c r="AW40" i="1"/>
  <c r="AZ46" i="1"/>
  <c r="AZ43" i="1"/>
  <c r="AZ40" i="1"/>
  <c r="BC46" i="1"/>
  <c r="BC43" i="1"/>
  <c r="BC40" i="1"/>
  <c r="AT56" i="1"/>
  <c r="AT53" i="1"/>
  <c r="AV50" i="1"/>
  <c r="AW55" i="1"/>
  <c r="AW52" i="1"/>
  <c r="AZ57" i="1"/>
  <c r="AZ54" i="1"/>
  <c r="AZ51" i="1"/>
  <c r="BC56" i="1"/>
  <c r="BC53" i="1"/>
  <c r="BE50" i="1"/>
  <c r="BF55" i="1"/>
  <c r="BF52" i="1"/>
  <c r="AT63" i="1"/>
  <c r="BF63" i="1"/>
  <c r="AV22" i="1"/>
  <c r="BH22" i="1" s="1"/>
  <c r="AV25" i="1"/>
  <c r="BH25" i="1" s="1"/>
  <c r="AV28" i="1"/>
  <c r="BH28" i="1" s="1"/>
  <c r="AV31" i="1"/>
  <c r="X51" i="1"/>
  <c r="AW6" i="1"/>
  <c r="BB15" i="1"/>
  <c r="BF13" i="1"/>
  <c r="BF7" i="1"/>
  <c r="AV46" i="1"/>
  <c r="AV43" i="1"/>
  <c r="AV40" i="1"/>
  <c r="AY46" i="1"/>
  <c r="AY43" i="1"/>
  <c r="AY40" i="1"/>
  <c r="AS56" i="1"/>
  <c r="AS53" i="1"/>
  <c r="AW50" i="1"/>
  <c r="AV55" i="1"/>
  <c r="AV52" i="1"/>
  <c r="AY57" i="1"/>
  <c r="AY54" i="1"/>
  <c r="AY51" i="1"/>
  <c r="BB56" i="1"/>
  <c r="BB53" i="1"/>
  <c r="AS63" i="1"/>
  <c r="X41" i="1"/>
  <c r="AW22" i="1"/>
  <c r="BI22" i="1" s="1"/>
  <c r="AW25" i="1"/>
  <c r="BI25" i="1" s="1"/>
  <c r="AW28" i="1"/>
  <c r="BI28" i="1" s="1"/>
  <c r="AW31" i="1"/>
  <c r="BI31" i="1" s="1"/>
  <c r="BE44" i="1"/>
  <c r="Y6" i="1"/>
  <c r="X16" i="1"/>
  <c r="X10" i="1"/>
  <c r="X7" i="1"/>
  <c r="Y40" i="1"/>
  <c r="AY6" i="1"/>
  <c r="AS37" i="1"/>
  <c r="AS39" i="1"/>
  <c r="AT45" i="1"/>
  <c r="AT42" i="1"/>
  <c r="AV39" i="1"/>
  <c r="AW45" i="1"/>
  <c r="AW42" i="1"/>
  <c r="AZ45" i="1"/>
  <c r="AZ42" i="1"/>
  <c r="BC45" i="1"/>
  <c r="BE39" i="1"/>
  <c r="BF45" i="1"/>
  <c r="BF42" i="1"/>
  <c r="AS50" i="1"/>
  <c r="AT55" i="1"/>
  <c r="AT52" i="1"/>
  <c r="AW57" i="1"/>
  <c r="AW54" i="1"/>
  <c r="AW51" i="1"/>
  <c r="AZ56" i="1"/>
  <c r="AZ53" i="1"/>
  <c r="BB50" i="1"/>
  <c r="BC55" i="1"/>
  <c r="BC52" i="1"/>
  <c r="BF57" i="1"/>
  <c r="BF54" i="1"/>
  <c r="BF51" i="1"/>
  <c r="AT62" i="1"/>
  <c r="BF62" i="1"/>
  <c r="AV21" i="1"/>
  <c r="AV24" i="1"/>
  <c r="AV27" i="1"/>
  <c r="AV30" i="1"/>
  <c r="BE41" i="1"/>
  <c r="BE56" i="1"/>
  <c r="BG56" i="1" s="1"/>
  <c r="BA33" i="1"/>
  <c r="AZ37" i="1"/>
  <c r="BD33" i="1"/>
  <c r="BB37" i="1"/>
  <c r="BI33" i="1"/>
  <c r="AT37" i="1"/>
  <c r="BC37" i="1"/>
  <c r="BG33" i="1"/>
  <c r="BF37" i="1"/>
  <c r="AX33" i="1"/>
  <c r="BE37" i="1"/>
  <c r="AS8" i="1"/>
  <c r="AO14" i="1"/>
  <c r="AO8" i="1"/>
  <c r="AS17" i="1"/>
  <c r="AS14" i="1"/>
  <c r="AW16" i="1"/>
  <c r="AW13" i="1"/>
  <c r="AW10" i="1"/>
  <c r="AW7" i="1"/>
  <c r="AZ17" i="1"/>
  <c r="AZ14" i="1"/>
  <c r="AZ11" i="1"/>
  <c r="AZ8" i="1"/>
  <c r="BC18" i="1"/>
  <c r="BC15" i="1"/>
  <c r="BC12" i="1"/>
  <c r="BC9" i="1"/>
  <c r="AI11" i="1"/>
  <c r="AL12" i="1"/>
  <c r="AO6" i="1"/>
  <c r="AT9" i="1"/>
  <c r="AF42" i="1"/>
  <c r="AI45" i="1"/>
  <c r="AL39" i="1"/>
  <c r="AL42" i="1"/>
  <c r="BE18" i="1"/>
  <c r="BE12" i="1"/>
  <c r="BF6" i="1"/>
  <c r="BB39" i="1"/>
  <c r="AS42" i="1"/>
  <c r="AS45" i="1"/>
  <c r="AZ52" i="1"/>
  <c r="AZ55" i="1"/>
  <c r="AZ41" i="1"/>
  <c r="BC42" i="1"/>
  <c r="AZ47" i="1"/>
  <c r="AT18" i="1"/>
  <c r="AT15" i="1"/>
  <c r="AT12" i="1"/>
  <c r="AV15" i="1"/>
  <c r="AV9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BH33" i="1"/>
  <c r="AT16" i="1"/>
  <c r="AS16" i="1"/>
  <c r="AS13" i="1"/>
  <c r="AW18" i="1"/>
  <c r="AW15" i="1"/>
  <c r="AW12" i="1"/>
  <c r="AW9" i="1"/>
  <c r="AZ16" i="1"/>
  <c r="AZ13" i="1"/>
  <c r="AZ10" i="1"/>
  <c r="AZ7" i="1"/>
  <c r="BC17" i="1"/>
  <c r="BC14" i="1"/>
  <c r="BC11" i="1"/>
  <c r="BC8" i="1"/>
  <c r="AU11" i="1"/>
  <c r="AV18" i="1"/>
  <c r="AO57" i="1"/>
  <c r="AC62" i="1"/>
  <c r="AI62" i="1"/>
  <c r="AO62" i="1"/>
  <c r="Y18" i="1"/>
  <c r="Y13" i="1"/>
  <c r="Y9" i="1"/>
  <c r="X18" i="1"/>
  <c r="X9" i="1"/>
  <c r="AW17" i="1"/>
  <c r="AW8" i="1"/>
  <c r="AZ15" i="1"/>
  <c r="BC13" i="1"/>
  <c r="BC7" i="1"/>
  <c r="Y16" i="1"/>
  <c r="Y12" i="1"/>
  <c r="Y7" i="1"/>
  <c r="Y17" i="1"/>
  <c r="Y14" i="1"/>
  <c r="Y11" i="1"/>
  <c r="Y8" i="1"/>
  <c r="H18" i="1"/>
  <c r="J18" i="6" s="1"/>
  <c r="H12" i="1"/>
  <c r="J12" i="6" s="1"/>
  <c r="AW14" i="1"/>
  <c r="AW11" i="1"/>
  <c r="AZ18" i="1"/>
  <c r="AZ12" i="1"/>
  <c r="AZ9" i="1"/>
  <c r="BC16" i="1"/>
  <c r="BC10" i="1"/>
  <c r="AT17" i="1"/>
  <c r="AT14" i="1"/>
  <c r="AT10" i="1"/>
  <c r="AT7" i="1"/>
  <c r="AV17" i="1"/>
  <c r="AV14" i="1"/>
  <c r="AX14" i="1" s="1"/>
  <c r="AV11" i="1"/>
  <c r="AX11" i="1" s="1"/>
  <c r="AV8" i="1"/>
  <c r="AY18" i="1"/>
  <c r="AY15" i="1"/>
  <c r="AY12" i="1"/>
  <c r="AY9" i="1"/>
  <c r="BB16" i="1"/>
  <c r="BB13" i="1"/>
  <c r="BB10" i="1"/>
  <c r="BB7" i="1"/>
  <c r="X11" i="1"/>
  <c r="X12" i="1"/>
  <c r="X6" i="1"/>
  <c r="Y10" i="1"/>
  <c r="BB18" i="1"/>
  <c r="AG48" i="1"/>
  <c r="X14" i="1"/>
  <c r="AV16" i="1"/>
  <c r="AV7" i="1"/>
  <c r="AY14" i="1"/>
  <c r="AY16" i="1"/>
  <c r="AY13" i="1"/>
  <c r="AY10" i="1"/>
  <c r="AY7" i="1"/>
  <c r="BB17" i="1"/>
  <c r="BB14" i="1"/>
  <c r="BB11" i="1"/>
  <c r="BB8" i="1"/>
  <c r="AV12" i="1"/>
  <c r="AF43" i="1"/>
  <c r="AL53" i="1"/>
  <c r="AO39" i="1"/>
  <c r="AI56" i="1"/>
  <c r="AI53" i="1"/>
  <c r="AL50" i="1"/>
  <c r="AV10" i="1"/>
  <c r="AY11" i="1"/>
  <c r="AV13" i="1"/>
  <c r="AY17" i="1"/>
  <c r="AY8" i="1"/>
  <c r="AS9" i="1"/>
  <c r="AO36" i="1"/>
  <c r="AC47" i="1"/>
  <c r="AC41" i="1"/>
  <c r="AP46" i="1"/>
  <c r="AS18" i="1"/>
  <c r="AS12" i="1"/>
  <c r="H50" i="1"/>
  <c r="J50" i="6" s="1"/>
  <c r="K21" i="1"/>
  <c r="AC17" i="1"/>
  <c r="K17" i="6" s="1"/>
  <c r="AC11" i="1"/>
  <c r="AF18" i="1"/>
  <c r="AF15" i="1"/>
  <c r="AF12" i="1"/>
  <c r="AF9" i="1"/>
  <c r="AH19" i="1"/>
  <c r="AI13" i="1"/>
  <c r="AI7" i="1"/>
  <c r="AL17" i="1"/>
  <c r="AL14" i="1"/>
  <c r="AL11" i="1"/>
  <c r="AL8" i="1"/>
  <c r="AO16" i="1"/>
  <c r="AO10" i="1"/>
  <c r="AO34" i="1"/>
  <c r="AP40" i="1"/>
  <c r="AF40" i="1"/>
  <c r="AI43" i="1"/>
  <c r="AK48" i="1"/>
  <c r="AD58" i="1"/>
  <c r="AI57" i="1"/>
  <c r="AI54" i="1"/>
  <c r="AI51" i="1"/>
  <c r="AB64" i="1"/>
  <c r="AF60" i="1"/>
  <c r="AC16" i="1"/>
  <c r="AC13" i="1"/>
  <c r="AC10" i="1"/>
  <c r="AF17" i="1"/>
  <c r="AF14" i="1"/>
  <c r="AF11" i="1"/>
  <c r="AF8" i="1"/>
  <c r="AI18" i="1"/>
  <c r="AI15" i="1"/>
  <c r="AI12" i="1"/>
  <c r="AI9" i="1"/>
  <c r="AL16" i="1"/>
  <c r="AL13" i="1"/>
  <c r="AL10" i="1"/>
  <c r="AL7" i="1"/>
  <c r="AB48" i="1"/>
  <c r="AO50" i="1"/>
  <c r="AC63" i="1"/>
  <c r="AC7" i="1"/>
  <c r="AF6" i="1"/>
  <c r="AF45" i="1"/>
  <c r="AF62" i="1"/>
  <c r="AJ64" i="1"/>
  <c r="AM64" i="1"/>
  <c r="AQ54" i="1"/>
  <c r="AQ51" i="1"/>
  <c r="AF44" i="1"/>
  <c r="H21" i="1"/>
  <c r="J21" i="6" s="1"/>
  <c r="H24" i="1"/>
  <c r="J24" i="6" s="1"/>
  <c r="AA19" i="1"/>
  <c r="AJ19" i="1"/>
  <c r="AO15" i="1"/>
  <c r="AO9" i="1"/>
  <c r="AI34" i="1"/>
  <c r="AA48" i="1"/>
  <c r="AQ45" i="1"/>
  <c r="AR45" i="1" s="1"/>
  <c r="AC42" i="1"/>
  <c r="AQ46" i="1"/>
  <c r="AI44" i="1"/>
  <c r="AL47" i="1"/>
  <c r="AL41" i="1"/>
  <c r="AC50" i="1"/>
  <c r="AP55" i="1"/>
  <c r="AP52" i="1"/>
  <c r="AP57" i="1"/>
  <c r="AP54" i="1"/>
  <c r="AP51" i="1"/>
  <c r="AL55" i="1"/>
  <c r="J44" i="6"/>
  <c r="AF13" i="1"/>
  <c r="AF7" i="1"/>
  <c r="AI14" i="1"/>
  <c r="AI8" i="1"/>
  <c r="AL18" i="1"/>
  <c r="AL15" i="1"/>
  <c r="AL9" i="1"/>
  <c r="AM19" i="1"/>
  <c r="AO13" i="1"/>
  <c r="AO7" i="1"/>
  <c r="AN19" i="1"/>
  <c r="AC44" i="1"/>
  <c r="AQ41" i="1"/>
  <c r="AP39" i="1"/>
  <c r="AI46" i="1"/>
  <c r="AI40" i="1"/>
  <c r="AL43" i="1"/>
  <c r="AO46" i="1"/>
  <c r="AO43" i="1"/>
  <c r="AF56" i="1"/>
  <c r="AF53" i="1"/>
  <c r="AI50" i="1"/>
  <c r="AL57" i="1"/>
  <c r="AL54" i="1"/>
  <c r="AL51" i="1"/>
  <c r="AQ57" i="1"/>
  <c r="AP44" i="1"/>
  <c r="AQ56" i="1"/>
  <c r="AQ53" i="1"/>
  <c r="F19" i="1"/>
  <c r="H13" i="1"/>
  <c r="J13" i="6" s="1"/>
  <c r="AB19" i="1"/>
  <c r="AG19" i="1"/>
  <c r="AO17" i="1"/>
  <c r="AO11" i="1"/>
  <c r="AC6" i="1"/>
  <c r="AI36" i="1"/>
  <c r="AC34" i="1"/>
  <c r="AC46" i="1"/>
  <c r="AQ43" i="1"/>
  <c r="AC40" i="1"/>
  <c r="AI39" i="1"/>
  <c r="AI42" i="1"/>
  <c r="AF55" i="1"/>
  <c r="AF52" i="1"/>
  <c r="AG58" i="1"/>
  <c r="AL56" i="1"/>
  <c r="AP60" i="1"/>
  <c r="AQ47" i="1"/>
  <c r="AP50" i="1"/>
  <c r="AQ55" i="1"/>
  <c r="AQ52" i="1"/>
  <c r="AE58" i="1"/>
  <c r="AL6" i="1"/>
  <c r="AL36" i="1"/>
  <c r="AF34" i="1"/>
  <c r="AC43" i="1"/>
  <c r="AF46" i="1"/>
  <c r="AD48" i="1"/>
  <c r="AL44" i="1"/>
  <c r="AO45" i="1"/>
  <c r="AO42" i="1"/>
  <c r="AQ39" i="1"/>
  <c r="AP43" i="1"/>
  <c r="AQ40" i="1"/>
  <c r="AC57" i="1"/>
  <c r="AC54" i="1"/>
  <c r="AC51" i="1"/>
  <c r="AO56" i="1"/>
  <c r="AO53" i="1"/>
  <c r="AQ50" i="1"/>
  <c r="AD64" i="1"/>
  <c r="AI63" i="1"/>
  <c r="AK64" i="1"/>
  <c r="AC15" i="1"/>
  <c r="AC9" i="1"/>
  <c r="AF16" i="1"/>
  <c r="AF10" i="1"/>
  <c r="AI17" i="1"/>
  <c r="AK19" i="1"/>
  <c r="AE19" i="1"/>
  <c r="AE48" i="1"/>
  <c r="AQ42" i="1"/>
  <c r="AR42" i="1" s="1"/>
  <c r="AH58" i="1"/>
  <c r="AB58" i="1"/>
  <c r="AA64" i="1"/>
  <c r="J56" i="6"/>
  <c r="H60" i="1"/>
  <c r="J60" i="6" s="1"/>
  <c r="H66" i="1"/>
  <c r="N31" i="1"/>
  <c r="N25" i="1"/>
  <c r="Q31" i="1"/>
  <c r="Q25" i="1"/>
  <c r="AC14" i="1"/>
  <c r="AC8" i="1"/>
  <c r="AI16" i="1"/>
  <c r="AI10" i="1"/>
  <c r="AD19" i="1"/>
  <c r="AL34" i="1"/>
  <c r="AC39" i="1"/>
  <c r="AC45" i="1"/>
  <c r="AJ48" i="1"/>
  <c r="AF41" i="1"/>
  <c r="AL46" i="1"/>
  <c r="AL40" i="1"/>
  <c r="AO47" i="1"/>
  <c r="AO44" i="1"/>
  <c r="AO41" i="1"/>
  <c r="AP47" i="1"/>
  <c r="AC56" i="1"/>
  <c r="K56" i="6" s="1"/>
  <c r="AC53" i="1"/>
  <c r="AA58" i="1"/>
  <c r="AK58" i="1"/>
  <c r="AL52" i="1"/>
  <c r="AO55" i="1"/>
  <c r="AO52" i="1"/>
  <c r="AH64" i="1"/>
  <c r="AL62" i="1"/>
  <c r="AF39" i="1"/>
  <c r="AQ44" i="1"/>
  <c r="AF50" i="1"/>
  <c r="AN58" i="1"/>
  <c r="AC18" i="1"/>
  <c r="AC12" i="1"/>
  <c r="AF36" i="1"/>
  <c r="AO40" i="1"/>
  <c r="AP41" i="1"/>
  <c r="AC55" i="1"/>
  <c r="AC52" i="1"/>
  <c r="AO54" i="1"/>
  <c r="AM58" i="1"/>
  <c r="AP56" i="1"/>
  <c r="AP53" i="1"/>
  <c r="N27" i="1"/>
  <c r="Q30" i="1"/>
  <c r="Q24" i="1"/>
  <c r="AI6" i="1"/>
  <c r="AF47" i="1"/>
  <c r="AL45" i="1"/>
  <c r="AF57" i="1"/>
  <c r="AF54" i="1"/>
  <c r="AF51" i="1"/>
  <c r="AJ58" i="1"/>
  <c r="AC60" i="1"/>
  <c r="AE64" i="1"/>
  <c r="AO63" i="1"/>
  <c r="AN64" i="1"/>
  <c r="AL63" i="1"/>
  <c r="AG64" i="1"/>
  <c r="AF63" i="1"/>
  <c r="AO51" i="1"/>
  <c r="AM48" i="1"/>
  <c r="AN48" i="1"/>
  <c r="AH48" i="1"/>
  <c r="H8" i="1"/>
  <c r="J8" i="6" s="1"/>
  <c r="H27" i="1"/>
  <c r="J27" i="6" s="1"/>
  <c r="F48" i="1"/>
  <c r="N30" i="1"/>
  <c r="N24" i="1"/>
  <c r="Q27" i="1"/>
  <c r="N29" i="1"/>
  <c r="N23" i="1"/>
  <c r="Q29" i="1"/>
  <c r="Q23" i="1"/>
  <c r="H40" i="1"/>
  <c r="J40" i="6" s="1"/>
  <c r="H15" i="1"/>
  <c r="J15" i="6" s="1"/>
  <c r="H39" i="1"/>
  <c r="J39" i="6" s="1"/>
  <c r="H30" i="1"/>
  <c r="J30" i="6" s="1"/>
  <c r="J52" i="6"/>
  <c r="G19" i="1"/>
  <c r="H16" i="1"/>
  <c r="J16" i="6" s="1"/>
  <c r="H9" i="1"/>
  <c r="J9" i="6" s="1"/>
  <c r="H31" i="1"/>
  <c r="J31" i="6" s="1"/>
  <c r="H28" i="1"/>
  <c r="J28" i="6" s="1"/>
  <c r="H25" i="1"/>
  <c r="J25" i="6" s="1"/>
  <c r="H22" i="1"/>
  <c r="J22" i="6" s="1"/>
  <c r="J47" i="6"/>
  <c r="G64" i="1"/>
  <c r="N28" i="1"/>
  <c r="N22" i="1"/>
  <c r="Q28" i="1"/>
  <c r="Q22" i="1"/>
  <c r="H41" i="1"/>
  <c r="J41" i="6" s="1"/>
  <c r="G58" i="1"/>
  <c r="N21" i="1"/>
  <c r="Q21" i="1"/>
  <c r="G37" i="1"/>
  <c r="J46" i="6"/>
  <c r="H17" i="1"/>
  <c r="J17" i="6" s="1"/>
  <c r="H14" i="1"/>
  <c r="J14" i="6" s="1"/>
  <c r="H10" i="1"/>
  <c r="J10" i="6" s="1"/>
  <c r="H7" i="1"/>
  <c r="J7" i="6" s="1"/>
  <c r="H32" i="1"/>
  <c r="J32" i="6" s="1"/>
  <c r="H29" i="1"/>
  <c r="J29" i="6" s="1"/>
  <c r="H26" i="1"/>
  <c r="J26" i="6" s="1"/>
  <c r="H23" i="1"/>
  <c r="J23" i="6" s="1"/>
  <c r="H42" i="1"/>
  <c r="J42" i="6" s="1"/>
  <c r="J54" i="6"/>
  <c r="J62" i="6"/>
  <c r="N26" i="1"/>
  <c r="Q26" i="1"/>
  <c r="J55" i="6"/>
  <c r="F37" i="1"/>
  <c r="G48" i="1"/>
  <c r="J57" i="6"/>
  <c r="F58" i="1"/>
  <c r="F64" i="1"/>
  <c r="H6" i="1"/>
  <c r="J6" i="6" s="1"/>
  <c r="I58" i="1"/>
  <c r="J45" i="6"/>
  <c r="H51" i="1"/>
  <c r="J51" i="6" s="1"/>
  <c r="J53" i="6"/>
  <c r="J43" i="6"/>
  <c r="J63" i="6"/>
  <c r="AQ19" i="1" l="1"/>
  <c r="AP19" i="1"/>
  <c r="AR54" i="1"/>
  <c r="AR51" i="1"/>
  <c r="BG18" i="1"/>
  <c r="AX24" i="1"/>
  <c r="AX30" i="1"/>
  <c r="AX21" i="1"/>
  <c r="AU62" i="1"/>
  <c r="AX27" i="1"/>
  <c r="BD40" i="1"/>
  <c r="AU46" i="1"/>
  <c r="BD15" i="1"/>
  <c r="BD46" i="1"/>
  <c r="BG47" i="1"/>
  <c r="BG57" i="1"/>
  <c r="AU43" i="1"/>
  <c r="BG41" i="1"/>
  <c r="BD57" i="1"/>
  <c r="AR56" i="1"/>
  <c r="BG63" i="1"/>
  <c r="AU40" i="1"/>
  <c r="BD43" i="1"/>
  <c r="BG55" i="1"/>
  <c r="AU7" i="1"/>
  <c r="AU6" i="1"/>
  <c r="BD12" i="1"/>
  <c r="BD13" i="1"/>
  <c r="BD9" i="1"/>
  <c r="K60" i="6"/>
  <c r="Q14" i="5"/>
  <c r="AU15" i="1"/>
  <c r="BD18" i="1"/>
  <c r="AU45" i="1"/>
  <c r="AX6" i="1"/>
  <c r="AU53" i="1"/>
  <c r="AX44" i="1"/>
  <c r="BG52" i="1"/>
  <c r="AX53" i="1"/>
  <c r="BD44" i="1"/>
  <c r="AX47" i="1"/>
  <c r="AX56" i="1"/>
  <c r="AX41" i="1"/>
  <c r="BA39" i="1"/>
  <c r="AX10" i="1"/>
  <c r="AU66" i="1"/>
  <c r="BG51" i="1"/>
  <c r="BA42" i="1"/>
  <c r="BD47" i="1"/>
  <c r="BA45" i="1"/>
  <c r="AU57" i="1"/>
  <c r="AU44" i="1"/>
  <c r="BD11" i="1"/>
  <c r="AX45" i="1"/>
  <c r="BA51" i="1"/>
  <c r="BD51" i="1"/>
  <c r="AR40" i="1"/>
  <c r="AX57" i="1"/>
  <c r="BG39" i="1"/>
  <c r="BH44" i="1"/>
  <c r="AU47" i="1"/>
  <c r="BD8" i="1"/>
  <c r="BA13" i="1"/>
  <c r="BA12" i="1"/>
  <c r="AX17" i="1"/>
  <c r="BD42" i="1"/>
  <c r="BH42" i="1"/>
  <c r="BD50" i="1"/>
  <c r="AU51" i="1"/>
  <c r="AU63" i="1"/>
  <c r="BA43" i="1"/>
  <c r="BA44" i="1"/>
  <c r="AX42" i="1"/>
  <c r="BG62" i="1"/>
  <c r="AX46" i="1"/>
  <c r="AU39" i="1"/>
  <c r="AU54" i="1"/>
  <c r="BA57" i="1"/>
  <c r="BA40" i="1"/>
  <c r="BG50" i="1"/>
  <c r="AX52" i="1"/>
  <c r="BI8" i="1"/>
  <c r="AX9" i="1"/>
  <c r="BD7" i="1"/>
  <c r="BA15" i="1"/>
  <c r="BA9" i="1"/>
  <c r="BA41" i="1"/>
  <c r="AX13" i="1"/>
  <c r="AU10" i="1"/>
  <c r="AX54" i="1"/>
  <c r="BG45" i="1"/>
  <c r="BA50" i="1"/>
  <c r="BD41" i="1"/>
  <c r="AU41" i="1"/>
  <c r="AU52" i="1"/>
  <c r="BA17" i="1"/>
  <c r="BD39" i="1"/>
  <c r="BA37" i="1"/>
  <c r="AX39" i="1"/>
  <c r="BA54" i="1"/>
  <c r="AU56" i="1"/>
  <c r="AU55" i="1"/>
  <c r="BH21" i="1"/>
  <c r="BJ21" i="1" s="1"/>
  <c r="BG54" i="1"/>
  <c r="BD53" i="1"/>
  <c r="BH53" i="1"/>
  <c r="BH54" i="1"/>
  <c r="BH6" i="1"/>
  <c r="BH41" i="1"/>
  <c r="BA14" i="1"/>
  <c r="BH46" i="1"/>
  <c r="BI52" i="1"/>
  <c r="BD45" i="1"/>
  <c r="BI42" i="1"/>
  <c r="BD54" i="1"/>
  <c r="AU50" i="1"/>
  <c r="BI14" i="1"/>
  <c r="BH39" i="1"/>
  <c r="BI54" i="1"/>
  <c r="BA53" i="1"/>
  <c r="AX51" i="1"/>
  <c r="BI57" i="1"/>
  <c r="BA46" i="1"/>
  <c r="BI56" i="1"/>
  <c r="BD52" i="1"/>
  <c r="BI13" i="1"/>
  <c r="BD56" i="1"/>
  <c r="AX50" i="1"/>
  <c r="AX40" i="1"/>
  <c r="BH47" i="1"/>
  <c r="BD55" i="1"/>
  <c r="BI44" i="1"/>
  <c r="BJ28" i="1"/>
  <c r="G68" i="1"/>
  <c r="BA10" i="1"/>
  <c r="BH30" i="1"/>
  <c r="BJ30" i="1" s="1"/>
  <c r="BH24" i="1"/>
  <c r="BJ24" i="1" s="1"/>
  <c r="BA52" i="1"/>
  <c r="BI51" i="1"/>
  <c r="BI41" i="1"/>
  <c r="BG42" i="1"/>
  <c r="BH52" i="1"/>
  <c r="AX22" i="1"/>
  <c r="BI46" i="1"/>
  <c r="BI39" i="1"/>
  <c r="BH17" i="1"/>
  <c r="BJ29" i="1"/>
  <c r="BJ23" i="1"/>
  <c r="BH40" i="1"/>
  <c r="AU42" i="1"/>
  <c r="BA47" i="1"/>
  <c r="BH8" i="1"/>
  <c r="AL55" i="20"/>
  <c r="BH51" i="1"/>
  <c r="BD37" i="1"/>
  <c r="BH55" i="1"/>
  <c r="BJ22" i="1"/>
  <c r="BH14" i="1"/>
  <c r="AX18" i="1"/>
  <c r="BH27" i="1"/>
  <c r="BJ27" i="1" s="1"/>
  <c r="BH45" i="1"/>
  <c r="BH15" i="1"/>
  <c r="BH56" i="1"/>
  <c r="BG44" i="1"/>
  <c r="AV37" i="1"/>
  <c r="BH57" i="1"/>
  <c r="AX43" i="1"/>
  <c r="AX31" i="1"/>
  <c r="AX29" i="1"/>
  <c r="BD17" i="1"/>
  <c r="BH7" i="1"/>
  <c r="AX8" i="1"/>
  <c r="BJ32" i="1"/>
  <c r="BJ26" i="1"/>
  <c r="BI12" i="1"/>
  <c r="BI6" i="1"/>
  <c r="AW37" i="1"/>
  <c r="BI50" i="1"/>
  <c r="BH50" i="1"/>
  <c r="BI45" i="1"/>
  <c r="AX28" i="1"/>
  <c r="BI40" i="1"/>
  <c r="AX26" i="1"/>
  <c r="AX23" i="1"/>
  <c r="AX15" i="1"/>
  <c r="AX16" i="1"/>
  <c r="AU17" i="1"/>
  <c r="BI11" i="1"/>
  <c r="BH31" i="1"/>
  <c r="BJ31" i="1" s="1"/>
  <c r="BJ25" i="1"/>
  <c r="BH43" i="1"/>
  <c r="AU60" i="1"/>
  <c r="BI15" i="1"/>
  <c r="BA55" i="1"/>
  <c r="AX55" i="1"/>
  <c r="BI53" i="1"/>
  <c r="BJ53" i="1" s="1"/>
  <c r="BA56" i="1"/>
  <c r="AX25" i="1"/>
  <c r="BI43" i="1"/>
  <c r="AX32" i="1"/>
  <c r="BJ33" i="1"/>
  <c r="BH13" i="1"/>
  <c r="AR44" i="1"/>
  <c r="BA16" i="1"/>
  <c r="BH16" i="1"/>
  <c r="BI18" i="1"/>
  <c r="BH11" i="1"/>
  <c r="BH10" i="1"/>
  <c r="BI55" i="1"/>
  <c r="AR43" i="1"/>
  <c r="BI37" i="1"/>
  <c r="BA11" i="1"/>
  <c r="AU13" i="1"/>
  <c r="BD16" i="1"/>
  <c r="AU16" i="1"/>
  <c r="BI16" i="1"/>
  <c r="AU37" i="1"/>
  <c r="BI47" i="1"/>
  <c r="BI17" i="1"/>
  <c r="AU18" i="1"/>
  <c r="BH18" i="1"/>
  <c r="AU9" i="1"/>
  <c r="BH9" i="1"/>
  <c r="AU14" i="1"/>
  <c r="BI9" i="1"/>
  <c r="BG37" i="1"/>
  <c r="BI7" i="1"/>
  <c r="AR41" i="1"/>
  <c r="AU12" i="1"/>
  <c r="BH12" i="1"/>
  <c r="BA8" i="1"/>
  <c r="AX7" i="1"/>
  <c r="BD10" i="1"/>
  <c r="BA18" i="1"/>
  <c r="BI10" i="1"/>
  <c r="AU8" i="1"/>
  <c r="BA7" i="1"/>
  <c r="AX12" i="1"/>
  <c r="AR46" i="1"/>
  <c r="BD14" i="1"/>
  <c r="AR50" i="1"/>
  <c r="AR52" i="1"/>
  <c r="AR57" i="1"/>
  <c r="AL58" i="1"/>
  <c r="AR55" i="1"/>
  <c r="AR53" i="1"/>
  <c r="AI58" i="1"/>
  <c r="AO19" i="1"/>
  <c r="AC64" i="1"/>
  <c r="AR47" i="1"/>
  <c r="AI19" i="1"/>
  <c r="AC19" i="1"/>
  <c r="AC58" i="1"/>
  <c r="AF19" i="1"/>
  <c r="AL19" i="1"/>
  <c r="AO58" i="1"/>
  <c r="AF48" i="1"/>
  <c r="H37" i="1"/>
  <c r="H48" i="1"/>
  <c r="F68" i="1"/>
  <c r="AF58" i="1"/>
  <c r="AC48" i="1"/>
  <c r="H64" i="1"/>
  <c r="H19" i="1"/>
  <c r="H58" i="1"/>
  <c r="AR19" i="1" l="1"/>
  <c r="BJ44" i="1"/>
  <c r="BJ52" i="1"/>
  <c r="BJ47" i="1"/>
  <c r="BJ39" i="1"/>
  <c r="BJ42" i="1"/>
  <c r="BJ56" i="1"/>
  <c r="BJ45" i="1"/>
  <c r="AX37" i="1"/>
  <c r="BJ57" i="1"/>
  <c r="BJ46" i="1"/>
  <c r="BJ54" i="1"/>
  <c r="BJ41" i="1"/>
  <c r="H68" i="1"/>
  <c r="BJ55" i="1"/>
  <c r="BJ40" i="1"/>
  <c r="BJ51" i="1"/>
  <c r="BH37" i="1"/>
  <c r="BJ43" i="1"/>
  <c r="BJ50" i="1"/>
  <c r="BJ37" i="1"/>
  <c r="AN37" i="1" l="1"/>
  <c r="AN68" i="1" s="1"/>
  <c r="AJ37" i="1"/>
  <c r="AJ68" i="1" s="1"/>
  <c r="BG8" i="1"/>
  <c r="BG12" i="1"/>
  <c r="N16" i="1"/>
  <c r="BB62" i="1"/>
  <c r="BC62" i="1"/>
  <c r="BB63" i="1"/>
  <c r="BC63" i="1"/>
  <c r="BC60" i="1"/>
  <c r="BB60" i="1"/>
  <c r="AY62" i="1"/>
  <c r="AZ62" i="1"/>
  <c r="AY63" i="1"/>
  <c r="AZ63" i="1"/>
  <c r="AZ60" i="1"/>
  <c r="AY60" i="1"/>
  <c r="AZ66" i="1"/>
  <c r="AV62" i="1"/>
  <c r="AV63" i="1"/>
  <c r="AW63" i="1"/>
  <c r="D66" i="1"/>
  <c r="D62" i="1"/>
  <c r="D63" i="1"/>
  <c r="D60" i="1"/>
  <c r="D51" i="1"/>
  <c r="D52" i="1"/>
  <c r="D53" i="1"/>
  <c r="D54" i="1"/>
  <c r="D55" i="1"/>
  <c r="D56" i="1"/>
  <c r="D57" i="1"/>
  <c r="D50" i="1"/>
  <c r="D40" i="1"/>
  <c r="D41" i="1"/>
  <c r="D42" i="1"/>
  <c r="D44" i="1"/>
  <c r="D45" i="1"/>
  <c r="D46" i="1"/>
  <c r="D47" i="1"/>
  <c r="D39" i="1"/>
  <c r="D36" i="1"/>
  <c r="D33" i="1"/>
  <c r="D34" i="1"/>
  <c r="D22" i="1"/>
  <c r="D23" i="1"/>
  <c r="D24" i="1"/>
  <c r="D25" i="1"/>
  <c r="D26" i="1"/>
  <c r="D27" i="1"/>
  <c r="D28" i="1"/>
  <c r="D29" i="1"/>
  <c r="D30" i="1"/>
  <c r="D31" i="1"/>
  <c r="D32" i="1"/>
  <c r="B38" i="14" s="1"/>
  <c r="D21" i="1"/>
  <c r="D7" i="1"/>
  <c r="D8" i="1"/>
  <c r="D9" i="1"/>
  <c r="D10" i="1"/>
  <c r="D11" i="1"/>
  <c r="D12" i="1"/>
  <c r="D13" i="1"/>
  <c r="D14" i="1"/>
  <c r="D15" i="1"/>
  <c r="D16" i="1"/>
  <c r="D17" i="1"/>
  <c r="D18" i="1"/>
  <c r="D6" i="1"/>
  <c r="D8" i="21" l="1"/>
  <c r="D8" i="22"/>
  <c r="D18" i="21"/>
  <c r="D18" i="22"/>
  <c r="D27" i="21"/>
  <c r="D27" i="22"/>
  <c r="D48" i="21"/>
  <c r="D48" i="22"/>
  <c r="D17" i="21"/>
  <c r="D17" i="22"/>
  <c r="D15" i="21"/>
  <c r="D15" i="22"/>
  <c r="D9" i="21"/>
  <c r="D9" i="22"/>
  <c r="D30" i="21"/>
  <c r="D30" i="22"/>
  <c r="D24" i="21"/>
  <c r="D24" i="22"/>
  <c r="D37" i="21"/>
  <c r="D37" i="22"/>
  <c r="D40" i="21"/>
  <c r="D40" i="22"/>
  <c r="D53" i="21"/>
  <c r="D53" i="22"/>
  <c r="D23" i="21"/>
  <c r="D23" i="22"/>
  <c r="D39" i="21"/>
  <c r="D39" i="22"/>
  <c r="D52" i="21"/>
  <c r="D52" i="22"/>
  <c r="D6" i="21"/>
  <c r="D6" i="22"/>
  <c r="D13" i="21"/>
  <c r="D13" i="22"/>
  <c r="D7" i="21"/>
  <c r="D7" i="22"/>
  <c r="D28" i="21"/>
  <c r="D28" i="22"/>
  <c r="D22" i="21"/>
  <c r="D22" i="22"/>
  <c r="D44" i="21"/>
  <c r="D44" i="22"/>
  <c r="D38" i="21"/>
  <c r="D38" i="22"/>
  <c r="D51" i="21"/>
  <c r="D51" i="22"/>
  <c r="D29" i="21"/>
  <c r="D29" i="22"/>
  <c r="D21" i="21"/>
  <c r="D21" i="22"/>
  <c r="D33" i="21"/>
  <c r="D33" i="22"/>
  <c r="D50" i="21"/>
  <c r="D50" i="22"/>
  <c r="D11" i="21"/>
  <c r="D11" i="22"/>
  <c r="D26" i="21"/>
  <c r="D26" i="22"/>
  <c r="D49" i="21"/>
  <c r="D49" i="22"/>
  <c r="D14" i="21"/>
  <c r="D14" i="22"/>
  <c r="D45" i="21"/>
  <c r="D45" i="22"/>
  <c r="D12" i="21"/>
  <c r="D12" i="22"/>
  <c r="D43" i="21"/>
  <c r="D43" i="22"/>
  <c r="D32" i="21"/>
  <c r="D32" i="22"/>
  <c r="D42" i="21"/>
  <c r="D42" i="22"/>
  <c r="D55" i="21"/>
  <c r="D55" i="22"/>
  <c r="D16" i="21"/>
  <c r="D16" i="22"/>
  <c r="D10" i="21"/>
  <c r="D10" i="22"/>
  <c r="D31" i="21"/>
  <c r="D31" i="22"/>
  <c r="D25" i="21"/>
  <c r="D25" i="22"/>
  <c r="D34" i="21"/>
  <c r="D34" i="22"/>
  <c r="D54" i="21"/>
  <c r="D54" i="22"/>
  <c r="BD62" i="1"/>
  <c r="AX63" i="1"/>
  <c r="BH63" i="1"/>
  <c r="BH62" i="1"/>
  <c r="BA60" i="1"/>
  <c r="X66" i="1"/>
  <c r="X67" i="1" s="1"/>
  <c r="AV66" i="1"/>
  <c r="Y66" i="1"/>
  <c r="Y67" i="1" s="1"/>
  <c r="AW66" i="1"/>
  <c r="X60" i="1"/>
  <c r="AV60" i="1"/>
  <c r="Y60" i="1"/>
  <c r="AW60" i="1"/>
  <c r="BI60" i="1" s="1"/>
  <c r="D70" i="14" s="1"/>
  <c r="BA63" i="1"/>
  <c r="BD63" i="1"/>
  <c r="BI63" i="1"/>
  <c r="AY66" i="1"/>
  <c r="BA62" i="1"/>
  <c r="AW62" i="1"/>
  <c r="BI62" i="1" s="1"/>
  <c r="BD60" i="1"/>
  <c r="BG9" i="1"/>
  <c r="BG15" i="1"/>
  <c r="AP36" i="1"/>
  <c r="O41" i="14" s="1"/>
  <c r="I64" i="1"/>
  <c r="N15" i="1"/>
  <c r="N8" i="1"/>
  <c r="N42" i="1"/>
  <c r="AK37" i="1"/>
  <c r="AK68" i="1" s="1"/>
  <c r="Q40" i="1"/>
  <c r="K66" i="1"/>
  <c r="AA37" i="1"/>
  <c r="AA68" i="1" s="1"/>
  <c r="K12" i="1"/>
  <c r="AI60" i="1"/>
  <c r="AI64" i="1" s="1"/>
  <c r="N14" i="1"/>
  <c r="N10" i="1"/>
  <c r="K32" i="1"/>
  <c r="K40" i="1"/>
  <c r="AO60" i="1"/>
  <c r="AO64" i="1" s="1"/>
  <c r="BG10" i="1"/>
  <c r="BG13" i="1"/>
  <c r="N6" i="1"/>
  <c r="N9" i="1"/>
  <c r="Q51" i="1"/>
  <c r="K16" i="1"/>
  <c r="BG14" i="1"/>
  <c r="N39" i="1"/>
  <c r="AQ63" i="1"/>
  <c r="Q14" i="1"/>
  <c r="Q11" i="1"/>
  <c r="Q8" i="1"/>
  <c r="N51" i="1"/>
  <c r="L64" i="1"/>
  <c r="Q15" i="1"/>
  <c r="K30" i="1"/>
  <c r="K27" i="1"/>
  <c r="K24" i="1"/>
  <c r="N66" i="1"/>
  <c r="J19" i="1"/>
  <c r="AM37" i="1"/>
  <c r="AM68" i="1" s="1"/>
  <c r="Q18" i="1"/>
  <c r="AO37" i="1"/>
  <c r="N41" i="1"/>
  <c r="AI48" i="1"/>
  <c r="O64" i="1"/>
  <c r="BG17" i="1"/>
  <c r="K15" i="1"/>
  <c r="N50" i="1"/>
  <c r="AP58" i="1"/>
  <c r="K29" i="1"/>
  <c r="K26" i="1"/>
  <c r="K23" i="1"/>
  <c r="M64" i="1"/>
  <c r="AH37" i="1"/>
  <c r="AH68" i="1" s="1"/>
  <c r="N7" i="1"/>
  <c r="Q17" i="1"/>
  <c r="N40" i="1"/>
  <c r="AF64" i="1"/>
  <c r="AB37" i="1"/>
  <c r="AB68" i="1" s="1"/>
  <c r="N17" i="1"/>
  <c r="K41" i="1"/>
  <c r="AO48" i="1"/>
  <c r="K14" i="1"/>
  <c r="K10" i="1"/>
  <c r="J64" i="1"/>
  <c r="AQ60" i="1"/>
  <c r="K6" i="1"/>
  <c r="I19" i="1"/>
  <c r="K31" i="1"/>
  <c r="K28" i="1"/>
  <c r="AS67" i="1"/>
  <c r="K17" i="1"/>
  <c r="K7" i="1"/>
  <c r="K50" i="1"/>
  <c r="AP63" i="1"/>
  <c r="AP62" i="1"/>
  <c r="K25" i="1"/>
  <c r="K42" i="1"/>
  <c r="K51" i="1"/>
  <c r="AL48" i="1"/>
  <c r="K13" i="1"/>
  <c r="I37" i="1"/>
  <c r="I48" i="1"/>
  <c r="P64" i="1"/>
  <c r="K60" i="1"/>
  <c r="Q60" i="1"/>
  <c r="AL60" i="1"/>
  <c r="AL64" i="1" s="1"/>
  <c r="Z32" i="1"/>
  <c r="F32" i="6" s="1"/>
  <c r="K9" i="1"/>
  <c r="Q16" i="1"/>
  <c r="O58" i="1"/>
  <c r="J37" i="1"/>
  <c r="J48" i="1"/>
  <c r="J58" i="1"/>
  <c r="M19" i="1"/>
  <c r="BA6" i="1"/>
  <c r="Q6" i="1"/>
  <c r="Q13" i="1"/>
  <c r="Q7" i="1"/>
  <c r="K8" i="1"/>
  <c r="F39" i="14"/>
  <c r="R39" i="14" s="1"/>
  <c r="K18" i="1"/>
  <c r="AQ62" i="1"/>
  <c r="N12" i="1"/>
  <c r="L19" i="1"/>
  <c r="BD6" i="1"/>
  <c r="Q10" i="1"/>
  <c r="Q39" i="1"/>
  <c r="O48" i="1"/>
  <c r="Q42" i="1"/>
  <c r="K39" i="1"/>
  <c r="K22" i="1"/>
  <c r="N60" i="1"/>
  <c r="Q12" i="1"/>
  <c r="Q9" i="1"/>
  <c r="AP34" i="1"/>
  <c r="I41" i="14" s="1"/>
  <c r="R41" i="14" s="1"/>
  <c r="AD37" i="1"/>
  <c r="AD68" i="1" s="1"/>
  <c r="AL37" i="1"/>
  <c r="L37" i="1"/>
  <c r="Z29" i="1"/>
  <c r="O37" i="1"/>
  <c r="G39" i="14"/>
  <c r="S39" i="14" s="1"/>
  <c r="Z41" i="1"/>
  <c r="L48" i="1"/>
  <c r="N18" i="1"/>
  <c r="N11" i="1"/>
  <c r="Q41" i="1"/>
  <c r="M58" i="1"/>
  <c r="Q50" i="1"/>
  <c r="AQ36" i="1"/>
  <c r="P41" i="14" s="1"/>
  <c r="M37" i="1"/>
  <c r="AT58" i="1"/>
  <c r="P58" i="1"/>
  <c r="L58" i="1"/>
  <c r="P48" i="1"/>
  <c r="M48" i="1"/>
  <c r="P37" i="1"/>
  <c r="D38" i="14"/>
  <c r="S38" i="14" s="1"/>
  <c r="AG37" i="1"/>
  <c r="AG68" i="1" s="1"/>
  <c r="AQ34" i="1"/>
  <c r="AE37" i="1"/>
  <c r="AE68" i="1" s="1"/>
  <c r="O19" i="1"/>
  <c r="P19" i="1"/>
  <c r="C35" i="14"/>
  <c r="R35" i="14" s="1"/>
  <c r="C33" i="14"/>
  <c r="R33" i="14" s="1"/>
  <c r="T39" i="14" l="1"/>
  <c r="AL68" i="1"/>
  <c r="M68" i="1"/>
  <c r="BA66" i="1"/>
  <c r="P68" i="1"/>
  <c r="AX62" i="1"/>
  <c r="I68" i="1"/>
  <c r="BJ63" i="1"/>
  <c r="L68" i="1"/>
  <c r="F62" i="6"/>
  <c r="AX66" i="1"/>
  <c r="BJ62" i="1"/>
  <c r="AX60" i="1"/>
  <c r="BH60" i="1"/>
  <c r="J68" i="1"/>
  <c r="O68" i="1"/>
  <c r="AO68" i="1"/>
  <c r="I16" i="5"/>
  <c r="BG11" i="1"/>
  <c r="BG6" i="1"/>
  <c r="BG16" i="1"/>
  <c r="BG7" i="1"/>
  <c r="AP64" i="1"/>
  <c r="AQ64" i="1"/>
  <c r="AQ58" i="1"/>
  <c r="AQ48" i="1"/>
  <c r="AP48" i="1"/>
  <c r="AR60" i="1"/>
  <c r="J14" i="5" s="1"/>
  <c r="C37" i="14"/>
  <c r="R37" i="14" s="1"/>
  <c r="BF64" i="1"/>
  <c r="Z8" i="1"/>
  <c r="Z28" i="1"/>
  <c r="BJ11" i="1"/>
  <c r="Z18" i="1"/>
  <c r="AY48" i="1"/>
  <c r="BF19" i="1"/>
  <c r="BC64" i="1"/>
  <c r="Z10" i="1"/>
  <c r="Z12" i="1"/>
  <c r="AR63" i="1"/>
  <c r="J16" i="5" s="1"/>
  <c r="BC19" i="1"/>
  <c r="Z21" i="1"/>
  <c r="Z11" i="1"/>
  <c r="Z40" i="1"/>
  <c r="Z51" i="1"/>
  <c r="Z7" i="1"/>
  <c r="BE19" i="1"/>
  <c r="Z23" i="1"/>
  <c r="BJ15" i="1"/>
  <c r="AR36" i="1"/>
  <c r="Z42" i="1"/>
  <c r="Z27" i="1"/>
  <c r="Z25" i="1"/>
  <c r="Z31" i="1"/>
  <c r="Z39" i="1"/>
  <c r="AR39" i="1"/>
  <c r="AS64" i="1"/>
  <c r="AY19" i="1"/>
  <c r="AF37" i="1"/>
  <c r="AF68" i="1" s="1"/>
  <c r="Z13" i="1"/>
  <c r="Z50" i="1"/>
  <c r="Z22" i="1"/>
  <c r="Z17" i="1"/>
  <c r="AP37" i="1"/>
  <c r="AY64" i="1"/>
  <c r="AT64" i="1"/>
  <c r="Y64" i="1"/>
  <c r="D74" i="14"/>
  <c r="AZ64" i="1"/>
  <c r="AW64" i="1"/>
  <c r="AV58" i="1"/>
  <c r="BC58" i="1"/>
  <c r="BB58" i="1"/>
  <c r="AW48" i="1"/>
  <c r="AZ48" i="1"/>
  <c r="AI37" i="1"/>
  <c r="AI68" i="1" s="1"/>
  <c r="Z30" i="1"/>
  <c r="C32" i="14"/>
  <c r="R32" i="14" s="1"/>
  <c r="Z24" i="1"/>
  <c r="C28" i="14"/>
  <c r="R28" i="14" s="1"/>
  <c r="AR34" i="1"/>
  <c r="J41" i="14"/>
  <c r="S41" i="14" s="1"/>
  <c r="T41" i="14" s="1"/>
  <c r="Q37" i="1"/>
  <c r="Z26" i="1"/>
  <c r="C29" i="14"/>
  <c r="R29" i="14" s="1"/>
  <c r="AV19" i="1"/>
  <c r="Z15" i="1"/>
  <c r="Z16" i="1"/>
  <c r="BJ12" i="1"/>
  <c r="N19" i="1"/>
  <c r="AZ19" i="1"/>
  <c r="AR62" i="1"/>
  <c r="G62" i="6" s="1"/>
  <c r="Q58" i="1"/>
  <c r="C38" i="14"/>
  <c r="R38" i="14" s="1"/>
  <c r="T38" i="14" s="1"/>
  <c r="K48" i="1"/>
  <c r="Z9" i="1"/>
  <c r="Z14" i="1"/>
  <c r="X19" i="1"/>
  <c r="K37" i="1"/>
  <c r="Q64" i="1"/>
  <c r="BJ14" i="1"/>
  <c r="N64" i="1"/>
  <c r="AT19" i="1"/>
  <c r="X37" i="1"/>
  <c r="N37" i="1"/>
  <c r="M63" i="6"/>
  <c r="P16" i="5"/>
  <c r="Y19" i="1"/>
  <c r="Z6" i="1"/>
  <c r="F6" i="6" s="1"/>
  <c r="Q48" i="1"/>
  <c r="K64" i="1"/>
  <c r="M62" i="6"/>
  <c r="BE64" i="1"/>
  <c r="X64" i="1"/>
  <c r="Z60" i="1"/>
  <c r="K58" i="1"/>
  <c r="K19" i="1"/>
  <c r="BB19" i="1"/>
  <c r="BF48" i="1"/>
  <c r="AC37" i="1"/>
  <c r="AC68" i="1" s="1"/>
  <c r="U8" i="5"/>
  <c r="U18" i="5" s="1"/>
  <c r="N58" i="1"/>
  <c r="BB64" i="1"/>
  <c r="BB48" i="1"/>
  <c r="BJ6" i="1"/>
  <c r="N48" i="1"/>
  <c r="Q19" i="1"/>
  <c r="Z66" i="1"/>
  <c r="Z67" i="1" s="1"/>
  <c r="AS19" i="1"/>
  <c r="BC48" i="1"/>
  <c r="AS58" i="1"/>
  <c r="AV64" i="1"/>
  <c r="AY58" i="1"/>
  <c r="G45" i="6"/>
  <c r="Y58" i="1"/>
  <c r="BF58" i="1"/>
  <c r="BE58" i="1"/>
  <c r="X58" i="1"/>
  <c r="AZ58" i="1"/>
  <c r="AW58" i="1"/>
  <c r="G42" i="6"/>
  <c r="AS48" i="1"/>
  <c r="AT48" i="1"/>
  <c r="X48" i="1"/>
  <c r="BE48" i="1"/>
  <c r="Y48" i="1"/>
  <c r="AV48" i="1"/>
  <c r="Y37" i="1"/>
  <c r="AQ37" i="1"/>
  <c r="BJ18" i="1"/>
  <c r="AW19" i="1"/>
  <c r="AB15" i="5"/>
  <c r="AB16" i="5"/>
  <c r="AB12" i="5"/>
  <c r="AB11" i="5"/>
  <c r="Q40" i="6"/>
  <c r="Q39" i="6"/>
  <c r="Q41" i="6"/>
  <c r="Q42" i="6"/>
  <c r="Q46" i="6"/>
  <c r="Q47" i="6"/>
  <c r="AB5" i="5"/>
  <c r="Q6" i="6"/>
  <c r="Q19" i="6" s="1"/>
  <c r="Q43" i="6"/>
  <c r="AB6" i="5"/>
  <c r="AA18" i="5"/>
  <c r="Z18" i="5"/>
  <c r="Y18" i="5"/>
  <c r="AB13" i="5"/>
  <c r="AB10" i="5"/>
  <c r="Q68" i="1" l="1"/>
  <c r="BJ60" i="1"/>
  <c r="E70" i="14" s="1"/>
  <c r="C70" i="14"/>
  <c r="K68" i="1"/>
  <c r="Z64" i="1"/>
  <c r="N68" i="1"/>
  <c r="X68" i="1"/>
  <c r="Y68" i="1"/>
  <c r="BB68" i="1"/>
  <c r="AQ68" i="1"/>
  <c r="BC68" i="1"/>
  <c r="BF68" i="1"/>
  <c r="AT68" i="1"/>
  <c r="AZ68" i="1"/>
  <c r="AV68" i="1"/>
  <c r="AP68" i="1"/>
  <c r="AY68" i="1"/>
  <c r="BE68" i="1"/>
  <c r="AW68" i="1"/>
  <c r="AS68" i="1"/>
  <c r="F63" i="6"/>
  <c r="BG19" i="1"/>
  <c r="G63" i="6"/>
  <c r="BJ10" i="1"/>
  <c r="BJ9" i="1"/>
  <c r="AR37" i="1"/>
  <c r="BA19" i="1"/>
  <c r="BJ8" i="1"/>
  <c r="BJ16" i="1"/>
  <c r="BJ7" i="1"/>
  <c r="AR58" i="1"/>
  <c r="Z37" i="1"/>
  <c r="Z48" i="1"/>
  <c r="BG58" i="1"/>
  <c r="BD48" i="1"/>
  <c r="AX19" i="1"/>
  <c r="AU48" i="1"/>
  <c r="AU58" i="1"/>
  <c r="BA58" i="1"/>
  <c r="BJ13" i="1"/>
  <c r="BD19" i="1"/>
  <c r="BJ17" i="1"/>
  <c r="AU64" i="1"/>
  <c r="BA48" i="1"/>
  <c r="BI64" i="1"/>
  <c r="AR64" i="1"/>
  <c r="E74" i="14"/>
  <c r="C74" i="14"/>
  <c r="AX64" i="1"/>
  <c r="BA64" i="1"/>
  <c r="BD64" i="1"/>
  <c r="BG64" i="1"/>
  <c r="Z58" i="1"/>
  <c r="BG48" i="1"/>
  <c r="AX48" i="1"/>
  <c r="C31" i="14"/>
  <c r="R31" i="14" s="1"/>
  <c r="C36" i="14"/>
  <c r="R36" i="14" s="1"/>
  <c r="C34" i="14"/>
  <c r="R34" i="14" s="1"/>
  <c r="E38" i="14"/>
  <c r="C30" i="14"/>
  <c r="R30" i="14" s="1"/>
  <c r="BI19" i="1"/>
  <c r="Z19" i="1"/>
  <c r="AU19" i="1"/>
  <c r="AB7" i="5"/>
  <c r="BD58" i="1"/>
  <c r="AX58" i="1"/>
  <c r="BH19" i="1"/>
  <c r="BI58" i="1"/>
  <c r="BH64" i="1"/>
  <c r="Q60" i="6"/>
  <c r="Q64" i="6" s="1"/>
  <c r="Q45" i="6"/>
  <c r="N37" i="6"/>
  <c r="W8" i="5" s="1"/>
  <c r="AB8" i="5" s="1"/>
  <c r="N48" i="6"/>
  <c r="W9" i="5" s="1"/>
  <c r="O64" i="6"/>
  <c r="BH58" i="1"/>
  <c r="AR48" i="1"/>
  <c r="BH48" i="1"/>
  <c r="BI48" i="1"/>
  <c r="AB14" i="5"/>
  <c r="N58" i="6"/>
  <c r="Q44" i="6"/>
  <c r="O48" i="6"/>
  <c r="X9" i="5" s="1"/>
  <c r="X18" i="5" s="1"/>
  <c r="P37" i="6"/>
  <c r="P68" i="6" s="1"/>
  <c r="N19" i="6"/>
  <c r="O58" i="6"/>
  <c r="N64" i="6"/>
  <c r="Q50" i="6"/>
  <c r="Q21" i="6"/>
  <c r="Q37" i="6" s="1"/>
  <c r="AB9" i="5" l="1"/>
  <c r="AB18" i="5" s="1"/>
  <c r="W18" i="5"/>
  <c r="Q48" i="6"/>
  <c r="BA68" i="1"/>
  <c r="Z68" i="1"/>
  <c r="BI68" i="1"/>
  <c r="AX68" i="1"/>
  <c r="AR68" i="1"/>
  <c r="BD68" i="1"/>
  <c r="BH68" i="1"/>
  <c r="AU68" i="1"/>
  <c r="BG68" i="1"/>
  <c r="BJ58" i="1"/>
  <c r="BJ19" i="1"/>
  <c r="BJ48" i="1"/>
  <c r="BJ64" i="1"/>
  <c r="N68" i="6"/>
  <c r="Q58" i="6"/>
  <c r="O68" i="6"/>
  <c r="Q68" i="6" l="1"/>
  <c r="BJ68" i="1"/>
  <c r="D61" i="15"/>
  <c r="C61" i="15"/>
  <c r="F79" i="14"/>
  <c r="F80" i="14" s="1"/>
  <c r="G79" i="14"/>
  <c r="G80" i="14" s="1"/>
  <c r="H79" i="14"/>
  <c r="H80" i="14" s="1"/>
  <c r="I79" i="14"/>
  <c r="I80" i="14" s="1"/>
  <c r="J79" i="14"/>
  <c r="J80" i="14" s="1"/>
  <c r="K80" i="14"/>
  <c r="O79" i="14"/>
  <c r="O80" i="14" s="1"/>
  <c r="P79" i="14"/>
  <c r="P80" i="14" s="1"/>
  <c r="Q79" i="14"/>
  <c r="Q80" i="14" s="1"/>
  <c r="C78" i="14"/>
  <c r="C79" i="14" s="1"/>
  <c r="C80" i="14" s="1"/>
  <c r="B22" i="14"/>
  <c r="B23" i="14"/>
  <c r="C18" i="5"/>
  <c r="H17" i="5"/>
  <c r="F66" i="6"/>
  <c r="I17" i="5" s="1"/>
  <c r="O17" i="5" s="1"/>
  <c r="M66" i="6"/>
  <c r="E66" i="6"/>
  <c r="E61" i="15" s="1"/>
  <c r="D78" i="14"/>
  <c r="D72" i="14"/>
  <c r="D60" i="14"/>
  <c r="R78" i="14" l="1"/>
  <c r="R79" i="14" s="1"/>
  <c r="R80" i="14" s="1"/>
  <c r="S78" i="14"/>
  <c r="S79" i="14" s="1"/>
  <c r="S80" i="14" s="1"/>
  <c r="D79" i="14"/>
  <c r="D80" i="14" s="1"/>
  <c r="E78" i="14"/>
  <c r="E79" i="14" s="1"/>
  <c r="E80" i="14" s="1"/>
  <c r="I66" i="6"/>
  <c r="F61" i="15" s="1"/>
  <c r="F60" i="15" s="1"/>
  <c r="C61" i="14"/>
  <c r="C59" i="14"/>
  <c r="D59" i="14"/>
  <c r="S19" i="14"/>
  <c r="D15" i="14"/>
  <c r="D14" i="14"/>
  <c r="E18" i="14"/>
  <c r="F67" i="6"/>
  <c r="I67" i="6" s="1"/>
  <c r="T78" i="14" l="1"/>
  <c r="T79" i="14" s="1"/>
  <c r="T80" i="14" s="1"/>
  <c r="E72" i="14"/>
  <c r="C72" i="14"/>
  <c r="E60" i="14"/>
  <c r="C60" i="14"/>
  <c r="E59" i="14"/>
  <c r="E19" i="14"/>
  <c r="P17" i="5" l="1"/>
  <c r="V17" i="5" s="1"/>
  <c r="M67" i="6"/>
  <c r="R19" i="14"/>
  <c r="T19" i="14" s="1"/>
  <c r="M55" i="6" l="1"/>
  <c r="S8" i="5"/>
  <c r="S18" i="5" s="1"/>
  <c r="M43" i="6"/>
  <c r="B62" i="6" l="1"/>
  <c r="B58" i="15" s="1"/>
  <c r="C62" i="6"/>
  <c r="C58" i="15" s="1"/>
  <c r="D62" i="6"/>
  <c r="D58" i="15" s="1"/>
  <c r="E62" i="6"/>
  <c r="E58" i="15" s="1"/>
  <c r="B63" i="6"/>
  <c r="B59" i="15" s="1"/>
  <c r="C63" i="6"/>
  <c r="C59" i="15" s="1"/>
  <c r="D63" i="6"/>
  <c r="D59" i="15" s="1"/>
  <c r="E63" i="6"/>
  <c r="E59" i="15" s="1"/>
  <c r="C60" i="6"/>
  <c r="C57" i="15" s="1"/>
  <c r="D60" i="6"/>
  <c r="D57" i="15" s="1"/>
  <c r="E60" i="6"/>
  <c r="E57" i="15" s="1"/>
  <c r="B60" i="6"/>
  <c r="B57" i="15" s="1"/>
  <c r="B51" i="6"/>
  <c r="B49" i="15" s="1"/>
  <c r="C51" i="6"/>
  <c r="C49" i="15" s="1"/>
  <c r="D51" i="6"/>
  <c r="D49" i="15" s="1"/>
  <c r="E51" i="6"/>
  <c r="E49" i="15" s="1"/>
  <c r="B52" i="6"/>
  <c r="B50" i="15" s="1"/>
  <c r="C52" i="6"/>
  <c r="C50" i="15" s="1"/>
  <c r="D52" i="6"/>
  <c r="D50" i="15" s="1"/>
  <c r="E52" i="6"/>
  <c r="E50" i="15" s="1"/>
  <c r="B53" i="6"/>
  <c r="B51" i="15" s="1"/>
  <c r="C53" i="6"/>
  <c r="C51" i="15" s="1"/>
  <c r="D53" i="6"/>
  <c r="D51" i="15" s="1"/>
  <c r="E53" i="6"/>
  <c r="E51" i="15" s="1"/>
  <c r="B54" i="6"/>
  <c r="B52" i="15" s="1"/>
  <c r="C54" i="6"/>
  <c r="C52" i="15" s="1"/>
  <c r="D54" i="6"/>
  <c r="D52" i="15" s="1"/>
  <c r="E54" i="6"/>
  <c r="E52" i="15" s="1"/>
  <c r="B55" i="6"/>
  <c r="B53" i="15" s="1"/>
  <c r="C55" i="6"/>
  <c r="C53" i="15" s="1"/>
  <c r="D55" i="6"/>
  <c r="D53" i="15" s="1"/>
  <c r="E55" i="6"/>
  <c r="E53" i="15" s="1"/>
  <c r="B56" i="6"/>
  <c r="B54" i="15" s="1"/>
  <c r="C56" i="6"/>
  <c r="C54" i="15" s="1"/>
  <c r="D56" i="6"/>
  <c r="D54" i="15" s="1"/>
  <c r="E56" i="6"/>
  <c r="E54" i="15" s="1"/>
  <c r="B57" i="6"/>
  <c r="B55" i="15" s="1"/>
  <c r="C57" i="6"/>
  <c r="C55" i="15" s="1"/>
  <c r="D57" i="6"/>
  <c r="D55" i="15" s="1"/>
  <c r="E57" i="6"/>
  <c r="E55" i="15" s="1"/>
  <c r="C50" i="6"/>
  <c r="C48" i="15" s="1"/>
  <c r="D50" i="6"/>
  <c r="D48" i="15" s="1"/>
  <c r="E50" i="6"/>
  <c r="E48" i="15" s="1"/>
  <c r="B50" i="6"/>
  <c r="B48" i="15" s="1"/>
  <c r="B40" i="6"/>
  <c r="B39" i="15" s="1"/>
  <c r="C40" i="6"/>
  <c r="C39" i="15" s="1"/>
  <c r="D40" i="6"/>
  <c r="D39" i="15" s="1"/>
  <c r="E40" i="6"/>
  <c r="E39" i="15" s="1"/>
  <c r="B41" i="6"/>
  <c r="B40" i="15" s="1"/>
  <c r="C41" i="6"/>
  <c r="C40" i="15" s="1"/>
  <c r="D41" i="6"/>
  <c r="D40" i="15" s="1"/>
  <c r="E41" i="6"/>
  <c r="E40" i="15" s="1"/>
  <c r="B42" i="6"/>
  <c r="B41" i="15" s="1"/>
  <c r="C42" i="6"/>
  <c r="C41" i="15" s="1"/>
  <c r="D42" i="6"/>
  <c r="D41" i="15" s="1"/>
  <c r="E42" i="6"/>
  <c r="E41" i="15" s="1"/>
  <c r="B43" i="6"/>
  <c r="B42" i="15" s="1"/>
  <c r="C43" i="6"/>
  <c r="C42" i="15" s="1"/>
  <c r="D43" i="6"/>
  <c r="D42" i="15" s="1"/>
  <c r="E43" i="6"/>
  <c r="E42" i="15" s="1"/>
  <c r="B44" i="6"/>
  <c r="B43" i="15" s="1"/>
  <c r="C44" i="6"/>
  <c r="C43" i="15" s="1"/>
  <c r="D44" i="6"/>
  <c r="D43" i="15" s="1"/>
  <c r="E44" i="6"/>
  <c r="E43" i="15" s="1"/>
  <c r="B45" i="6"/>
  <c r="B44" i="15" s="1"/>
  <c r="C45" i="6"/>
  <c r="C44" i="15" s="1"/>
  <c r="D45" i="6"/>
  <c r="D44" i="15" s="1"/>
  <c r="E45" i="6"/>
  <c r="E44" i="15" s="1"/>
  <c r="B46" i="6"/>
  <c r="B45" i="15" s="1"/>
  <c r="C46" i="6"/>
  <c r="C45" i="15" s="1"/>
  <c r="D46" i="6"/>
  <c r="D45" i="15" s="1"/>
  <c r="E46" i="6"/>
  <c r="E45" i="15" s="1"/>
  <c r="B47" i="6"/>
  <c r="B46" i="15" s="1"/>
  <c r="C47" i="6"/>
  <c r="C46" i="15" s="1"/>
  <c r="D47" i="6"/>
  <c r="D46" i="15" s="1"/>
  <c r="E47" i="6"/>
  <c r="E46" i="15" s="1"/>
  <c r="C39" i="6"/>
  <c r="C38" i="15" s="1"/>
  <c r="D39" i="6"/>
  <c r="D38" i="15" s="1"/>
  <c r="E39" i="6"/>
  <c r="E38" i="15" s="1"/>
  <c r="B39" i="6"/>
  <c r="B38" i="15" s="1"/>
  <c r="B22" i="6"/>
  <c r="B22" i="15" s="1"/>
  <c r="C22" i="6"/>
  <c r="C22" i="15" s="1"/>
  <c r="D22" i="6"/>
  <c r="D22" i="15" s="1"/>
  <c r="E22" i="6"/>
  <c r="E22" i="15" s="1"/>
  <c r="B23" i="6"/>
  <c r="B23" i="15" s="1"/>
  <c r="C23" i="6"/>
  <c r="C23" i="15" s="1"/>
  <c r="D23" i="6"/>
  <c r="D23" i="15" s="1"/>
  <c r="E23" i="6"/>
  <c r="E23" i="15" s="1"/>
  <c r="B24" i="6"/>
  <c r="B24" i="15" s="1"/>
  <c r="C24" i="6"/>
  <c r="C24" i="15" s="1"/>
  <c r="D24" i="6"/>
  <c r="D24" i="15" s="1"/>
  <c r="E24" i="6"/>
  <c r="E24" i="15" s="1"/>
  <c r="B25" i="6"/>
  <c r="B25" i="15" s="1"/>
  <c r="C25" i="6"/>
  <c r="C25" i="15" s="1"/>
  <c r="D25" i="6"/>
  <c r="D25" i="15" s="1"/>
  <c r="E25" i="6"/>
  <c r="E25" i="15" s="1"/>
  <c r="B26" i="6"/>
  <c r="B26" i="15" s="1"/>
  <c r="C26" i="6"/>
  <c r="C26" i="15" s="1"/>
  <c r="D26" i="6"/>
  <c r="D26" i="15" s="1"/>
  <c r="E26" i="6"/>
  <c r="E26" i="15" s="1"/>
  <c r="B27" i="6"/>
  <c r="B27" i="15" s="1"/>
  <c r="C27" i="6"/>
  <c r="C27" i="15" s="1"/>
  <c r="D27" i="6"/>
  <c r="D27" i="15" s="1"/>
  <c r="E27" i="6"/>
  <c r="E27" i="15" s="1"/>
  <c r="B28" i="6"/>
  <c r="B28" i="15" s="1"/>
  <c r="C28" i="6"/>
  <c r="C28" i="15" s="1"/>
  <c r="D28" i="6"/>
  <c r="D28" i="15" s="1"/>
  <c r="E28" i="6"/>
  <c r="E28" i="15" s="1"/>
  <c r="B29" i="6"/>
  <c r="B29" i="15" s="1"/>
  <c r="C29" i="6"/>
  <c r="C29" i="15" s="1"/>
  <c r="D29" i="6"/>
  <c r="D29" i="15" s="1"/>
  <c r="E29" i="6"/>
  <c r="E29" i="15" s="1"/>
  <c r="B30" i="6"/>
  <c r="B30" i="15" s="1"/>
  <c r="C30" i="6"/>
  <c r="C30" i="15" s="1"/>
  <c r="D30" i="6"/>
  <c r="D30" i="15" s="1"/>
  <c r="E30" i="6"/>
  <c r="E30" i="15" s="1"/>
  <c r="B31" i="6"/>
  <c r="B31" i="15" s="1"/>
  <c r="C31" i="6"/>
  <c r="C31" i="15" s="1"/>
  <c r="D31" i="6"/>
  <c r="D31" i="15" s="1"/>
  <c r="E31" i="6"/>
  <c r="E31" i="15" s="1"/>
  <c r="B32" i="6"/>
  <c r="B32" i="15" s="1"/>
  <c r="C32" i="6"/>
  <c r="C32" i="15" s="1"/>
  <c r="D32" i="6"/>
  <c r="D32" i="15" s="1"/>
  <c r="E32" i="6"/>
  <c r="E32" i="15" s="1"/>
  <c r="B33" i="6"/>
  <c r="B33" i="15" s="1"/>
  <c r="C33" i="6"/>
  <c r="C33" i="15" s="1"/>
  <c r="D33" i="6"/>
  <c r="D33" i="15" s="1"/>
  <c r="E33" i="6"/>
  <c r="E33" i="15" s="1"/>
  <c r="B34" i="6"/>
  <c r="B34" i="15" s="1"/>
  <c r="C34" i="6"/>
  <c r="C34" i="15" s="1"/>
  <c r="D34" i="6"/>
  <c r="E34" i="6"/>
  <c r="E34" i="15" s="1"/>
  <c r="C36" i="6"/>
  <c r="D36" i="6"/>
  <c r="E36" i="6"/>
  <c r="C21" i="6"/>
  <c r="C21" i="15" s="1"/>
  <c r="D21" i="6"/>
  <c r="D21" i="15" s="1"/>
  <c r="E21" i="6"/>
  <c r="E21" i="15" s="1"/>
  <c r="B21" i="6"/>
  <c r="B21" i="15" s="1"/>
  <c r="B7" i="6"/>
  <c r="B8" i="15" s="1"/>
  <c r="C7" i="6"/>
  <c r="C8" i="15" s="1"/>
  <c r="D7" i="6"/>
  <c r="D8" i="15" s="1"/>
  <c r="E7" i="6"/>
  <c r="E8" i="15" s="1"/>
  <c r="B8" i="6"/>
  <c r="B9" i="15" s="1"/>
  <c r="C8" i="6"/>
  <c r="C9" i="15" s="1"/>
  <c r="D8" i="6"/>
  <c r="D9" i="15" s="1"/>
  <c r="E8" i="6"/>
  <c r="E9" i="15" s="1"/>
  <c r="B9" i="6"/>
  <c r="B10" i="15" s="1"/>
  <c r="C9" i="6"/>
  <c r="C10" i="15" s="1"/>
  <c r="D10" i="15"/>
  <c r="E9" i="6"/>
  <c r="E10" i="15" s="1"/>
  <c r="B10" i="6"/>
  <c r="B11" i="15" s="1"/>
  <c r="C10" i="6"/>
  <c r="C11" i="15" s="1"/>
  <c r="D10" i="6"/>
  <c r="D11" i="15" s="1"/>
  <c r="E10" i="6"/>
  <c r="E11" i="15" s="1"/>
  <c r="B11" i="6"/>
  <c r="B12" i="15" s="1"/>
  <c r="C11" i="6"/>
  <c r="C12" i="15" s="1"/>
  <c r="D11" i="6"/>
  <c r="D12" i="15" s="1"/>
  <c r="E11" i="6"/>
  <c r="E12" i="15" s="1"/>
  <c r="B12" i="6"/>
  <c r="B13" i="15" s="1"/>
  <c r="C12" i="6"/>
  <c r="C13" i="15" s="1"/>
  <c r="D12" i="6"/>
  <c r="D13" i="15" s="1"/>
  <c r="E12" i="6"/>
  <c r="E13" i="15" s="1"/>
  <c r="B13" i="6"/>
  <c r="B14" i="15" s="1"/>
  <c r="C13" i="6"/>
  <c r="C14" i="15" s="1"/>
  <c r="D13" i="6"/>
  <c r="D14" i="15" s="1"/>
  <c r="E13" i="6"/>
  <c r="E14" i="15" s="1"/>
  <c r="B14" i="6"/>
  <c r="B15" i="15" s="1"/>
  <c r="C14" i="6"/>
  <c r="C15" i="15" s="1"/>
  <c r="D14" i="6"/>
  <c r="D15" i="15" s="1"/>
  <c r="E14" i="6"/>
  <c r="E15" i="15" s="1"/>
  <c r="B15" i="6"/>
  <c r="B16" i="15" s="1"/>
  <c r="C15" i="6"/>
  <c r="C16" i="15" s="1"/>
  <c r="D15" i="6"/>
  <c r="D16" i="15" s="1"/>
  <c r="E15" i="6"/>
  <c r="E16" i="15" s="1"/>
  <c r="B16" i="6"/>
  <c r="B17" i="15" s="1"/>
  <c r="C16" i="6"/>
  <c r="C17" i="15" s="1"/>
  <c r="D16" i="6"/>
  <c r="D17" i="15" s="1"/>
  <c r="E16" i="6"/>
  <c r="E17" i="15" s="1"/>
  <c r="B17" i="6"/>
  <c r="B18" i="15" s="1"/>
  <c r="C17" i="6"/>
  <c r="C18" i="15" s="1"/>
  <c r="D17" i="6"/>
  <c r="D18" i="15" s="1"/>
  <c r="E17" i="6"/>
  <c r="E18" i="15" s="1"/>
  <c r="B18" i="6"/>
  <c r="B19" i="15" s="1"/>
  <c r="C18" i="6"/>
  <c r="C19" i="15" s="1"/>
  <c r="D18" i="6"/>
  <c r="D19" i="15" s="1"/>
  <c r="E18" i="6"/>
  <c r="E19" i="15" s="1"/>
  <c r="C6" i="6"/>
  <c r="C7" i="15" s="1"/>
  <c r="D6" i="6"/>
  <c r="D7" i="15" s="1"/>
  <c r="E6" i="6"/>
  <c r="E7" i="15" s="1"/>
  <c r="B6" i="6"/>
  <c r="B7" i="15" s="1"/>
  <c r="M6" i="6" l="1"/>
  <c r="M12" i="6"/>
  <c r="M13" i="6"/>
  <c r="M8" i="6"/>
  <c r="M14" i="6"/>
  <c r="M9" i="6"/>
  <c r="M15" i="6"/>
  <c r="M18" i="6"/>
  <c r="M10" i="6"/>
  <c r="M16" i="6"/>
  <c r="F7" i="6"/>
  <c r="F10" i="6"/>
  <c r="I10" i="6" s="1"/>
  <c r="F11" i="15" s="1"/>
  <c r="I6" i="6"/>
  <c r="R16" i="14"/>
  <c r="S16" i="14"/>
  <c r="M11" i="6"/>
  <c r="F8" i="6"/>
  <c r="F14" i="6"/>
  <c r="I14" i="6" s="1"/>
  <c r="F15" i="15" s="1"/>
  <c r="F18" i="6"/>
  <c r="I18" i="6" s="1"/>
  <c r="F19" i="15" s="1"/>
  <c r="F16" i="6"/>
  <c r="F17" i="6"/>
  <c r="F15" i="6"/>
  <c r="I15" i="6" s="1"/>
  <c r="F16" i="15" s="1"/>
  <c r="F11" i="6"/>
  <c r="I11" i="6" s="1"/>
  <c r="F12" i="15" s="1"/>
  <c r="F9" i="6"/>
  <c r="I9" i="6" s="1"/>
  <c r="F10" i="15" s="1"/>
  <c r="P6" i="5" l="1"/>
  <c r="V6" i="5" s="1"/>
  <c r="I8" i="6"/>
  <c r="F9" i="15" s="1"/>
  <c r="I16" i="6"/>
  <c r="F17" i="15" s="1"/>
  <c r="I7" i="5"/>
  <c r="P7" i="5"/>
  <c r="E16" i="14"/>
  <c r="F13" i="6"/>
  <c r="I13" i="6" s="1"/>
  <c r="F14" i="15" s="1"/>
  <c r="T16" i="14"/>
  <c r="F7" i="15"/>
  <c r="J19" i="6"/>
  <c r="F12" i="6"/>
  <c r="I12" i="6" s="1"/>
  <c r="F13" i="15" s="1"/>
  <c r="P5" i="5"/>
  <c r="I6" i="5" l="1"/>
  <c r="O6" i="5" s="1"/>
  <c r="F26" i="6"/>
  <c r="I26" i="6" s="1"/>
  <c r="F26" i="15" s="1"/>
  <c r="F27" i="6"/>
  <c r="I27" i="6" s="1"/>
  <c r="F27" i="15" s="1"/>
  <c r="M27" i="6"/>
  <c r="M22" i="6"/>
  <c r="M28" i="6"/>
  <c r="M23" i="6"/>
  <c r="M29" i="6"/>
  <c r="F25" i="6"/>
  <c r="I25" i="6" s="1"/>
  <c r="F25" i="15" s="1"/>
  <c r="F19" i="6"/>
  <c r="M26" i="6"/>
  <c r="M24" i="6"/>
  <c r="M30" i="6"/>
  <c r="M25" i="6"/>
  <c r="M31" i="6"/>
  <c r="F31" i="6"/>
  <c r="I31" i="6" s="1"/>
  <c r="F31" i="15" s="1"/>
  <c r="F30" i="6"/>
  <c r="I30" i="6" s="1"/>
  <c r="F30" i="15" s="1"/>
  <c r="F29" i="6"/>
  <c r="I29" i="6" s="1"/>
  <c r="F29" i="15" s="1"/>
  <c r="F28" i="6"/>
  <c r="I28" i="6" s="1"/>
  <c r="F28" i="15" s="1"/>
  <c r="F24" i="6"/>
  <c r="I24" i="6" s="1"/>
  <c r="F24" i="15" s="1"/>
  <c r="F23" i="6"/>
  <c r="I23" i="6" s="1"/>
  <c r="F23" i="15" s="1"/>
  <c r="F22" i="6"/>
  <c r="I22" i="6" s="1"/>
  <c r="F22" i="15" s="1"/>
  <c r="I5" i="5" l="1"/>
  <c r="G17" i="6"/>
  <c r="F57" i="6"/>
  <c r="I57" i="6" s="1"/>
  <c r="F55" i="15" s="1"/>
  <c r="G53" i="6"/>
  <c r="G51" i="6"/>
  <c r="F51" i="6"/>
  <c r="F41" i="6"/>
  <c r="I41" i="6" s="1"/>
  <c r="F40" i="15" s="1"/>
  <c r="F47" i="6"/>
  <c r="I47" i="6" s="1"/>
  <c r="F46" i="15" s="1"/>
  <c r="F42" i="6"/>
  <c r="I42" i="6" s="1"/>
  <c r="F41" i="15" s="1"/>
  <c r="F39" i="6"/>
  <c r="F45" i="6"/>
  <c r="M46" i="6"/>
  <c r="K58" i="6"/>
  <c r="Q13" i="5"/>
  <c r="M51" i="6"/>
  <c r="M40" i="6"/>
  <c r="G56" i="6"/>
  <c r="F50" i="6"/>
  <c r="M52" i="6"/>
  <c r="F43" i="6"/>
  <c r="M41" i="6"/>
  <c r="F21" i="6"/>
  <c r="M53" i="6"/>
  <c r="M54" i="6"/>
  <c r="M44" i="6"/>
  <c r="F55" i="6"/>
  <c r="I55" i="6" s="1"/>
  <c r="F53" i="15" s="1"/>
  <c r="M45" i="6"/>
  <c r="J37" i="6"/>
  <c r="M21" i="6"/>
  <c r="F46" i="6"/>
  <c r="I46" i="6" s="1"/>
  <c r="F45" i="15" s="1"/>
  <c r="F44" i="6"/>
  <c r="I44" i="6" s="1"/>
  <c r="F43" i="15" s="1"/>
  <c r="F40" i="6"/>
  <c r="I40" i="6" s="1"/>
  <c r="F39" i="15" s="1"/>
  <c r="F56" i="6"/>
  <c r="F54" i="6"/>
  <c r="I54" i="6" s="1"/>
  <c r="F52" i="15" s="1"/>
  <c r="F53" i="6"/>
  <c r="F52" i="6"/>
  <c r="I52" i="6" s="1"/>
  <c r="F50" i="15" s="1"/>
  <c r="I17" i="6" l="1"/>
  <c r="F18" i="15" s="1"/>
  <c r="J7" i="5"/>
  <c r="O7" i="5" s="1"/>
  <c r="I51" i="6"/>
  <c r="F49" i="15" s="1"/>
  <c r="M42" i="6"/>
  <c r="I43" i="6"/>
  <c r="F42" i="15" s="1"/>
  <c r="I45" i="6"/>
  <c r="F44" i="15" s="1"/>
  <c r="G58" i="6"/>
  <c r="I56" i="6"/>
  <c r="F54" i="15" s="1"/>
  <c r="I53" i="6"/>
  <c r="F51" i="15" s="1"/>
  <c r="G39" i="6"/>
  <c r="G48" i="6" s="1"/>
  <c r="F37" i="6"/>
  <c r="I21" i="6"/>
  <c r="J64" i="6"/>
  <c r="P14" i="5"/>
  <c r="M60" i="6"/>
  <c r="Q7" i="5"/>
  <c r="M17" i="6"/>
  <c r="P10" i="5"/>
  <c r="V10" i="5" s="1"/>
  <c r="M47" i="6"/>
  <c r="P12" i="5"/>
  <c r="V12" i="5" s="1"/>
  <c r="M57" i="6"/>
  <c r="J48" i="6"/>
  <c r="P9" i="5"/>
  <c r="M39" i="6"/>
  <c r="J5" i="5"/>
  <c r="G7" i="6"/>
  <c r="M56" i="6"/>
  <c r="P13" i="5"/>
  <c r="V13" i="5" s="1"/>
  <c r="P8" i="5"/>
  <c r="F58" i="6"/>
  <c r="I50" i="6"/>
  <c r="I14" i="5"/>
  <c r="F60" i="6"/>
  <c r="F48" i="6"/>
  <c r="P15" i="5"/>
  <c r="V15" i="5" s="1"/>
  <c r="J58" i="6"/>
  <c r="P11" i="5"/>
  <c r="V11" i="5" s="1"/>
  <c r="M50" i="6"/>
  <c r="K19" i="6"/>
  <c r="M7" i="6"/>
  <c r="G60" i="6"/>
  <c r="P18" i="5" l="1"/>
  <c r="V7" i="5"/>
  <c r="Q18" i="5"/>
  <c r="J68" i="6"/>
  <c r="V16" i="5"/>
  <c r="V14" i="5"/>
  <c r="V9" i="5"/>
  <c r="I8" i="5"/>
  <c r="O5" i="5"/>
  <c r="K64" i="6"/>
  <c r="K68" i="6" s="1"/>
  <c r="I39" i="6"/>
  <c r="F38" i="15" s="1"/>
  <c r="M64" i="6"/>
  <c r="M58" i="6"/>
  <c r="I63" i="6"/>
  <c r="F59" i="15" s="1"/>
  <c r="I58" i="6"/>
  <c r="F48" i="15"/>
  <c r="F21" i="15"/>
  <c r="G19" i="6"/>
  <c r="I7" i="6"/>
  <c r="I62" i="6"/>
  <c r="F58" i="15" s="1"/>
  <c r="J15" i="5"/>
  <c r="F64" i="6"/>
  <c r="F68" i="6" s="1"/>
  <c r="I60" i="6"/>
  <c r="M19" i="6"/>
  <c r="M48" i="6"/>
  <c r="I48" i="6" l="1"/>
  <c r="I64" i="6"/>
  <c r="F8" i="15"/>
  <c r="F6" i="15" s="1"/>
  <c r="I19" i="6"/>
  <c r="G64" i="6"/>
  <c r="G68" i="6" s="1"/>
  <c r="V5" i="5"/>
  <c r="O14" i="5"/>
  <c r="O16" i="5"/>
  <c r="I15" i="5"/>
  <c r="J13" i="5"/>
  <c r="J12" i="5"/>
  <c r="I13" i="5"/>
  <c r="I12" i="5"/>
  <c r="I11" i="5"/>
  <c r="O11" i="5" s="1"/>
  <c r="J9" i="5"/>
  <c r="I10" i="5"/>
  <c r="O10" i="5" s="1"/>
  <c r="I9" i="5"/>
  <c r="H16" i="5"/>
  <c r="H15" i="5"/>
  <c r="H14" i="5"/>
  <c r="H13" i="5"/>
  <c r="H12" i="5"/>
  <c r="H11" i="5"/>
  <c r="H10" i="5"/>
  <c r="H9" i="5"/>
  <c r="H8" i="5"/>
  <c r="H7" i="5"/>
  <c r="H6" i="5"/>
  <c r="H5" i="5"/>
  <c r="D64" i="14"/>
  <c r="S64" i="14" s="1"/>
  <c r="E64" i="14"/>
  <c r="C64" i="14"/>
  <c r="R64" i="14" s="1"/>
  <c r="H18" i="5" l="1"/>
  <c r="I18" i="5"/>
  <c r="J18" i="5"/>
  <c r="N8" i="5"/>
  <c r="N18" i="5" s="1"/>
  <c r="F34" i="15"/>
  <c r="L8" i="5"/>
  <c r="L18" i="5" s="1"/>
  <c r="O12" i="5"/>
  <c r="O15" i="5"/>
  <c r="O13" i="5"/>
  <c r="O9" i="5"/>
  <c r="L37" i="6"/>
  <c r="L68" i="6" s="1"/>
  <c r="M32" i="6"/>
  <c r="T64" i="14"/>
  <c r="F47" i="15"/>
  <c r="F33" i="15" l="1"/>
  <c r="K8" i="5"/>
  <c r="K18" i="5" s="1"/>
  <c r="V8" i="5"/>
  <c r="H37" i="6"/>
  <c r="H68" i="6" s="1"/>
  <c r="I32" i="6"/>
  <c r="M37" i="6"/>
  <c r="M68" i="6" s="1"/>
  <c r="V18" i="5" l="1"/>
  <c r="O8" i="5"/>
  <c r="O18" i="5" s="1"/>
  <c r="F32" i="15"/>
  <c r="I37" i="6"/>
  <c r="I68" i="6" s="1"/>
  <c r="E9" i="14"/>
  <c r="D17" i="14" l="1"/>
  <c r="E12" i="14"/>
  <c r="E14" i="14"/>
  <c r="E13" i="14"/>
  <c r="E11" i="14"/>
  <c r="E10" i="14"/>
  <c r="E15" i="14" l="1"/>
  <c r="E17" i="14" l="1"/>
  <c r="C17" i="14"/>
  <c r="D73" i="14"/>
  <c r="J73" i="14"/>
  <c r="S74" i="14"/>
  <c r="S75" i="14" s="1"/>
  <c r="S60" i="14"/>
  <c r="D61" i="14"/>
  <c r="S61" i="14" s="1"/>
  <c r="D62" i="14"/>
  <c r="S62" i="14" s="1"/>
  <c r="D63" i="14"/>
  <c r="S63" i="14" s="1"/>
  <c r="D66" i="14"/>
  <c r="D67" i="14" s="1"/>
  <c r="D45" i="14"/>
  <c r="S45" i="14" s="1"/>
  <c r="D46" i="14"/>
  <c r="S46" i="14" s="1"/>
  <c r="D47" i="14"/>
  <c r="S47" i="14" s="1"/>
  <c r="D48" i="14"/>
  <c r="S48" i="14" s="1"/>
  <c r="D49" i="14"/>
  <c r="S49" i="14" s="1"/>
  <c r="D50" i="14"/>
  <c r="S50" i="14" s="1"/>
  <c r="D51" i="14"/>
  <c r="S51" i="14" s="1"/>
  <c r="D53" i="14"/>
  <c r="D54" i="14" s="1"/>
  <c r="D44" i="14"/>
  <c r="P42" i="14"/>
  <c r="P81" i="14" s="1"/>
  <c r="R12" i="14"/>
  <c r="R15" i="14"/>
  <c r="R10" i="14"/>
  <c r="R11" i="14"/>
  <c r="S12" i="14"/>
  <c r="R13" i="14"/>
  <c r="S18" i="14"/>
  <c r="R14" i="14"/>
  <c r="S14" i="14"/>
  <c r="C22" i="14"/>
  <c r="R22" i="14" s="1"/>
  <c r="D22" i="14"/>
  <c r="D23" i="14"/>
  <c r="S23" i="14" s="1"/>
  <c r="C44" i="14"/>
  <c r="D37" i="14"/>
  <c r="S37" i="14" s="1"/>
  <c r="T37" i="14" s="1"/>
  <c r="D36" i="14"/>
  <c r="S36" i="14" s="1"/>
  <c r="T36" i="14" s="1"/>
  <c r="D35" i="14"/>
  <c r="S35" i="14" s="1"/>
  <c r="T35" i="14" s="1"/>
  <c r="D34" i="14"/>
  <c r="S34" i="14" s="1"/>
  <c r="T34" i="14" s="1"/>
  <c r="D33" i="14"/>
  <c r="S33" i="14" s="1"/>
  <c r="T33" i="14" s="1"/>
  <c r="D32" i="14"/>
  <c r="S32" i="14" s="1"/>
  <c r="T32" i="14" s="1"/>
  <c r="D31" i="14"/>
  <c r="S31" i="14" s="1"/>
  <c r="T31" i="14" s="1"/>
  <c r="D30" i="14"/>
  <c r="S30" i="14" s="1"/>
  <c r="T30" i="14" s="1"/>
  <c r="D29" i="14"/>
  <c r="S29" i="14" s="1"/>
  <c r="T29" i="14" s="1"/>
  <c r="D28" i="14"/>
  <c r="S28" i="14" s="1"/>
  <c r="T28" i="14" s="1"/>
  <c r="D27" i="14"/>
  <c r="S27" i="14" s="1"/>
  <c r="C27" i="14"/>
  <c r="R27" i="14" s="1"/>
  <c r="T27" i="14" s="1"/>
  <c r="R18" i="14"/>
  <c r="B57" i="14"/>
  <c r="S59" i="14" l="1"/>
  <c r="S65" i="14" s="1"/>
  <c r="D65" i="14"/>
  <c r="S72" i="14"/>
  <c r="D42" i="14"/>
  <c r="S53" i="14"/>
  <c r="S54" i="14" s="1"/>
  <c r="J42" i="14"/>
  <c r="J81" i="14" s="1"/>
  <c r="J76" i="14"/>
  <c r="D52" i="14"/>
  <c r="D55" i="14" s="1"/>
  <c r="S44" i="14"/>
  <c r="S52" i="14" s="1"/>
  <c r="E27" i="14"/>
  <c r="E22" i="14"/>
  <c r="S22" i="14"/>
  <c r="T22" i="14" s="1"/>
  <c r="D24" i="14"/>
  <c r="S15" i="14"/>
  <c r="T15" i="14" s="1"/>
  <c r="S13" i="14"/>
  <c r="T13" i="14" s="1"/>
  <c r="S11" i="14"/>
  <c r="T11" i="14" s="1"/>
  <c r="C23" i="14"/>
  <c r="C57" i="14"/>
  <c r="R70" i="14"/>
  <c r="R71" i="14" s="1"/>
  <c r="D57" i="14"/>
  <c r="S57" i="14" s="1"/>
  <c r="S58" i="14" s="1"/>
  <c r="D71" i="14"/>
  <c r="C53" i="14"/>
  <c r="C54" i="14" s="1"/>
  <c r="C51" i="14"/>
  <c r="R51" i="14" s="1"/>
  <c r="T51" i="14" s="1"/>
  <c r="C50" i="14"/>
  <c r="C49" i="14"/>
  <c r="R49" i="14" s="1"/>
  <c r="T49" i="14" s="1"/>
  <c r="C48" i="14"/>
  <c r="C47" i="14"/>
  <c r="C46" i="14"/>
  <c r="R46" i="14" s="1"/>
  <c r="T46" i="14" s="1"/>
  <c r="C45" i="14"/>
  <c r="C66" i="14"/>
  <c r="C67" i="14" s="1"/>
  <c r="C63" i="14"/>
  <c r="R63" i="14" s="1"/>
  <c r="T63" i="14" s="1"/>
  <c r="C62" i="14"/>
  <c r="R61" i="14"/>
  <c r="T61" i="14" s="1"/>
  <c r="O42" i="14"/>
  <c r="O81" i="14" s="1"/>
  <c r="F42" i="14"/>
  <c r="F81" i="14" s="1"/>
  <c r="C75" i="14"/>
  <c r="K73" i="14"/>
  <c r="K76" i="14" s="1"/>
  <c r="R72" i="14"/>
  <c r="T14" i="14"/>
  <c r="T12" i="14"/>
  <c r="T18" i="14"/>
  <c r="E44" i="14"/>
  <c r="R44" i="14"/>
  <c r="S66" i="14"/>
  <c r="S67" i="14" s="1"/>
  <c r="D75" i="14"/>
  <c r="E34" i="14" l="1"/>
  <c r="C65" i="14"/>
  <c r="E57" i="14"/>
  <c r="E58" i="14" s="1"/>
  <c r="E36" i="14"/>
  <c r="S73" i="14"/>
  <c r="T72" i="14"/>
  <c r="D76" i="14"/>
  <c r="E51" i="14"/>
  <c r="S24" i="14"/>
  <c r="S70" i="14"/>
  <c r="S71" i="14" s="1"/>
  <c r="E30" i="14"/>
  <c r="E63" i="14"/>
  <c r="I42" i="14"/>
  <c r="R59" i="14"/>
  <c r="E46" i="14"/>
  <c r="D58" i="14"/>
  <c r="D68" i="14" s="1"/>
  <c r="Q41" i="14"/>
  <c r="E28" i="14"/>
  <c r="C24" i="14"/>
  <c r="E49" i="14"/>
  <c r="E32" i="14"/>
  <c r="C42" i="14"/>
  <c r="E66" i="14"/>
  <c r="E67" i="14" s="1"/>
  <c r="E61" i="14"/>
  <c r="S68" i="14"/>
  <c r="S55" i="14"/>
  <c r="R74" i="14"/>
  <c r="R75" i="14" s="1"/>
  <c r="E73" i="14"/>
  <c r="K41" i="14"/>
  <c r="E75" i="14"/>
  <c r="C73" i="14"/>
  <c r="C71" i="14"/>
  <c r="E71" i="14"/>
  <c r="H39" i="14"/>
  <c r="H42" i="14" s="1"/>
  <c r="H81" i="14" s="1"/>
  <c r="R66" i="14"/>
  <c r="R67" i="14" s="1"/>
  <c r="I73" i="14"/>
  <c r="I76" i="14" s="1"/>
  <c r="R73" i="14"/>
  <c r="G42" i="14"/>
  <c r="G81" i="14" s="1"/>
  <c r="S42" i="14"/>
  <c r="R60" i="14"/>
  <c r="T60" i="14" s="1"/>
  <c r="R62" i="14"/>
  <c r="T62" i="14" s="1"/>
  <c r="E62" i="14"/>
  <c r="R45" i="14"/>
  <c r="T45" i="14" s="1"/>
  <c r="E45" i="14"/>
  <c r="C52" i="14"/>
  <c r="R47" i="14"/>
  <c r="T47" i="14" s="1"/>
  <c r="E47" i="14"/>
  <c r="R48" i="14"/>
  <c r="T48" i="14" s="1"/>
  <c r="E48" i="14"/>
  <c r="R50" i="14"/>
  <c r="T50" i="14" s="1"/>
  <c r="E50" i="14"/>
  <c r="E53" i="14"/>
  <c r="E54" i="14" s="1"/>
  <c r="R53" i="14"/>
  <c r="E37" i="14"/>
  <c r="E35" i="14"/>
  <c r="E33" i="14"/>
  <c r="E31" i="14"/>
  <c r="E29" i="14"/>
  <c r="S10" i="14"/>
  <c r="T10" i="14" s="1"/>
  <c r="R57" i="14"/>
  <c r="C58" i="14"/>
  <c r="E23" i="14"/>
  <c r="E24" i="14" s="1"/>
  <c r="R23" i="14"/>
  <c r="T44" i="14"/>
  <c r="C76" i="14" l="1"/>
  <c r="I81" i="14"/>
  <c r="S76" i="14"/>
  <c r="E65" i="14"/>
  <c r="E68" i="14" s="1"/>
  <c r="T59" i="14"/>
  <c r="T65" i="14" s="1"/>
  <c r="R65" i="14"/>
  <c r="T70" i="14"/>
  <c r="Q42" i="14"/>
  <c r="Q81" i="14" s="1"/>
  <c r="E42" i="14"/>
  <c r="T53" i="14"/>
  <c r="R54" i="14"/>
  <c r="K81" i="14"/>
  <c r="T66" i="14"/>
  <c r="T67" i="14" s="1"/>
  <c r="R52" i="14"/>
  <c r="R76" i="14"/>
  <c r="T74" i="14"/>
  <c r="T75" i="14" s="1"/>
  <c r="E76" i="14"/>
  <c r="E52" i="14"/>
  <c r="E55" i="14" s="1"/>
  <c r="C68" i="14"/>
  <c r="R42" i="14"/>
  <c r="T73" i="14"/>
  <c r="R58" i="14"/>
  <c r="T57" i="14"/>
  <c r="R9" i="14"/>
  <c r="R17" i="14" s="1"/>
  <c r="C25" i="14"/>
  <c r="E25" i="14"/>
  <c r="D25" i="14"/>
  <c r="D81" i="14" s="1"/>
  <c r="S9" i="14"/>
  <c r="S17" i="14" s="1"/>
  <c r="T23" i="14"/>
  <c r="R24" i="14"/>
  <c r="C55" i="14"/>
  <c r="T52" i="14"/>
  <c r="T71" i="14" l="1"/>
  <c r="T76" i="14" s="1"/>
  <c r="F57" i="15"/>
  <c r="C81" i="14"/>
  <c r="E81" i="14"/>
  <c r="S25" i="14"/>
  <c r="S81" i="14" s="1"/>
  <c r="R55" i="14"/>
  <c r="T42" i="14"/>
  <c r="F20" i="15"/>
  <c r="F37" i="15"/>
  <c r="T54" i="14"/>
  <c r="T55" i="14" s="1"/>
  <c r="R68" i="14"/>
  <c r="T58" i="14"/>
  <c r="T68" i="14" s="1"/>
  <c r="T24" i="14"/>
  <c r="T9" i="14"/>
  <c r="T17" i="14" s="1"/>
  <c r="R25" i="14"/>
  <c r="R81" i="14" l="1"/>
  <c r="T25" i="14"/>
  <c r="T81" i="14" s="1"/>
  <c r="F56" i="15" l="1"/>
</calcChain>
</file>

<file path=xl/sharedStrings.xml><?xml version="1.0" encoding="utf-8"?>
<sst xmlns="http://schemas.openxmlformats.org/spreadsheetml/2006/main" count="631" uniqueCount="170">
  <si>
    <t>นักศึกษา ภาคปกติ</t>
  </si>
  <si>
    <t>นักศึกษา ภาค กศ.บป. (เสาร์ - อาทิตย์)</t>
  </si>
  <si>
    <t>ที่</t>
  </si>
  <si>
    <t>หลักสูตร</t>
  </si>
  <si>
    <t>สาขาวิชา/แขนงวิชา</t>
  </si>
  <si>
    <t>ระดับ</t>
  </si>
  <si>
    <t>รวมทุกชั้นปี</t>
  </si>
  <si>
    <t>การศึกษา</t>
  </si>
  <si>
    <t>ชาย</t>
  </si>
  <si>
    <t>หญิง</t>
  </si>
  <si>
    <t>รวม</t>
  </si>
  <si>
    <t>คณะศิลปศาสตร์และวิทยาศาสตร์</t>
  </si>
  <si>
    <t>วิทยาศาสตรบัณฑิต</t>
  </si>
  <si>
    <t>วิทยาการคอมพิวเตอร์</t>
  </si>
  <si>
    <t>ปริญญาตรี</t>
  </si>
  <si>
    <t>วิศวกรรมซอฟแวร์</t>
  </si>
  <si>
    <t>สาธารณสุขชุมชน</t>
  </si>
  <si>
    <t>วิทยาศาสตร์การกีฬา</t>
  </si>
  <si>
    <t>วิทยาศาสตร์สิ่งแวดล้อม</t>
  </si>
  <si>
    <t>วิศวกรรมโลจิสติกส์</t>
  </si>
  <si>
    <t>เทคโนโลยีบัณฑิต</t>
  </si>
  <si>
    <t>รวมคณะศิลปศาสตร์และวิทยาศาสตร์</t>
  </si>
  <si>
    <t>คณะครุศาสตร์</t>
  </si>
  <si>
    <t>ครุศาสตรบัณฑิต</t>
  </si>
  <si>
    <t>การศึกษาปฐมวัย</t>
  </si>
  <si>
    <t>คณิตศาสตร์</t>
  </si>
  <si>
    <t>คอมพิวเตอร์ศึกษา</t>
  </si>
  <si>
    <t>ภาษาอังกฤษ</t>
  </si>
  <si>
    <t>ภาษาไทย</t>
  </si>
  <si>
    <t>สังคมศึกษา</t>
  </si>
  <si>
    <t>การประถมศึกษา</t>
  </si>
  <si>
    <t>วิทยาศาสตร์</t>
  </si>
  <si>
    <t>พลศึกษา</t>
  </si>
  <si>
    <t>ดนตรีศึกษา</t>
  </si>
  <si>
    <t>ประกาศนียบัตรบัณฑิต</t>
  </si>
  <si>
    <t>ประกาศนียบัตรวิชาชีพครู</t>
  </si>
  <si>
    <t>ครุศาสตรมหาบัณฑิต</t>
  </si>
  <si>
    <t>การบริหารการศึกษา</t>
  </si>
  <si>
    <t>ปริญญาโท</t>
  </si>
  <si>
    <t>ปริญญาเอก</t>
  </si>
  <si>
    <t>รวมคณะครุศาสตร์</t>
  </si>
  <si>
    <t>คณะมนุษยศาสตร์และสังคมศาสตร์</t>
  </si>
  <si>
    <t>ศิลปศาสตรบัณฑิต</t>
  </si>
  <si>
    <t>การพัฒนาชุมชน</t>
  </si>
  <si>
    <t>ภาษาจีน</t>
  </si>
  <si>
    <t>ภาษาญี่ปุ่น</t>
  </si>
  <si>
    <t>ภาษาอังกฤษธุรกิจ</t>
  </si>
  <si>
    <t>ศิลปะและการออกแบบ</t>
  </si>
  <si>
    <t>นิเทศศาสตรบัณฑิต</t>
  </si>
  <si>
    <t>รวมคณะมนุษยศาสตร์และสังคมศาสตร์</t>
  </si>
  <si>
    <t>คณะบริหารธุรกิจและการบัญชี</t>
  </si>
  <si>
    <t>บริหารธุรกิจบัณฑิต</t>
  </si>
  <si>
    <t>การจัดการ</t>
  </si>
  <si>
    <t>การตลาด</t>
  </si>
  <si>
    <t>บริหารธุรกิจระหว่างประเทศ</t>
  </si>
  <si>
    <t>เศรษฐศาสตร์การเงินการคลัง</t>
  </si>
  <si>
    <t>บัญชีบัณฑิต</t>
  </si>
  <si>
    <t>การบัญชี</t>
  </si>
  <si>
    <t>รวมคณะบริหารธุรกิจและการบัญชี</t>
  </si>
  <si>
    <t>วิทยาลัยกฎหมายและการปกครอง</t>
  </si>
  <si>
    <t>นิติศาสตรบัณฑิต</t>
  </si>
  <si>
    <t>นิติศาสตร์</t>
  </si>
  <si>
    <t>รัฐประศาสนศาสตรบัณฑิต</t>
  </si>
  <si>
    <t>รัฐประศาสนศาสตร์</t>
  </si>
  <si>
    <t>รัฐศาสตรบัณฑิต</t>
  </si>
  <si>
    <t>รัฐศาสตร์</t>
  </si>
  <si>
    <t>รวมวิทยาลัยกฎหมายและการปกครอง</t>
  </si>
  <si>
    <t>รวมทั้งหมด</t>
  </si>
  <si>
    <t>ภาษาไทยเพื่อการสื่อสาร</t>
  </si>
  <si>
    <t>ประวัติศาสตร์</t>
  </si>
  <si>
    <t>คณะ/วิทยาลัย</t>
  </si>
  <si>
    <t>จำนวนนักศึกษาเข้าใหม่</t>
  </si>
  <si>
    <t>บัณฑิตศึกษา</t>
  </si>
  <si>
    <t>ประกาศนียบัตร</t>
  </si>
  <si>
    <t>ภาคปกติ</t>
  </si>
  <si>
    <t>ภาคกศ.บป.</t>
  </si>
  <si>
    <t>ศิลปศาสตร์และวิทยาศาสตร์</t>
  </si>
  <si>
    <t>ครุศาสตร์</t>
  </si>
  <si>
    <t>มนุษย์ศาสตร์และสังคมศาสตร์</t>
  </si>
  <si>
    <t>บริหารธุรกิจและการบัญชี</t>
  </si>
  <si>
    <t>กฎหมายและการปกครอง</t>
  </si>
  <si>
    <t xml:space="preserve">จำนวนนักศึกษาทั้งหมด </t>
  </si>
  <si>
    <t>ภาค</t>
  </si>
  <si>
    <t>ปกติ</t>
  </si>
  <si>
    <t>กศ.บป.</t>
  </si>
  <si>
    <t>บัณฑิต</t>
  </si>
  <si>
    <t>ภาค กศ.บป.</t>
  </si>
  <si>
    <t>การสอนภาษาจีน</t>
  </si>
  <si>
    <t>วิศวกรรมศาสตรบัณฑิต</t>
  </si>
  <si>
    <t>วิทยาศาสตร์และเทคโนโลยีอาหาร</t>
  </si>
  <si>
    <t>เทคโนโลยีการเกษตร</t>
  </si>
  <si>
    <t>จำนวนสาขาวิชา/แขนงวิชา</t>
  </si>
  <si>
    <t>เทคโนโลยีการจัดการอุตสาหกรรม</t>
  </si>
  <si>
    <t>นิเทศศาสตร์</t>
  </si>
  <si>
    <t>รายงานเผยแพร่ 4</t>
  </si>
  <si>
    <t>คณะ/หน่วยงานเทียบเท่า</t>
  </si>
  <si>
    <t>ระดับการศึกษา</t>
  </si>
  <si>
    <t>รวมสาขาวิทยาศาสตร์</t>
  </si>
  <si>
    <t>รวมสาขาวิศวกรรมศาสตร์</t>
  </si>
  <si>
    <t>รวมสาขาเทคโนโลยี</t>
  </si>
  <si>
    <t>รวมสาขาศิลปศาสตร์</t>
  </si>
  <si>
    <t>รวมสาขานิเทศศาสตร์</t>
  </si>
  <si>
    <t>รวมสาขาบริหารธุรกิจ</t>
  </si>
  <si>
    <t>รวมสาขาการบัญชี</t>
  </si>
  <si>
    <t>รวมสาขานิติศาสตร์</t>
  </si>
  <si>
    <t>รวมสาขารัฐประศาสนศาสตร์</t>
  </si>
  <si>
    <t>รวมสาขารัฐศาสตร์</t>
  </si>
  <si>
    <t>รายงานเผยแพร่ 5</t>
  </si>
  <si>
    <t>จำนวนนักศึกษา</t>
  </si>
  <si>
    <t>นักศึกษาทั้งหมด</t>
  </si>
  <si>
    <t>ทั้งสิ้น</t>
  </si>
  <si>
    <t>การจัดการธุรกิจการค้าสมัยใหม่</t>
  </si>
  <si>
    <t>จำนวนนักศึกษาทั้งหมด</t>
  </si>
  <si>
    <t>ปีอื่น ๆ</t>
  </si>
  <si>
    <t>อาชีวอนามัยและความปลอดภัย</t>
  </si>
  <si>
    <t>พยาบาลศาสตร์</t>
  </si>
  <si>
    <t>พยาบาล</t>
  </si>
  <si>
    <t>รวมคณะพยาบาล</t>
  </si>
  <si>
    <t>รวมสาขาพยาบาล</t>
  </si>
  <si>
    <t>รวมทั้งสิ้น</t>
  </si>
  <si>
    <t>วิชาชีพครู</t>
  </si>
  <si>
    <t>การท่องเที่ยวและการโรงแรม</t>
  </si>
  <si>
    <t>การจัดการสนสนเทศดิจิทัล</t>
  </si>
  <si>
    <t>เทคโนโลยีคอมพิวเตอร์และดิจิทัล</t>
  </si>
  <si>
    <t>เทคโนโลยีโยธาและสถาปัตยกรรม</t>
  </si>
  <si>
    <t>วิทยาศาสตร์และเทคโนโลยีการอาหาร</t>
  </si>
  <si>
    <t>วิศวกรรมซอฟต์แวร์</t>
  </si>
  <si>
    <t>ออกแบบผลิตภัณฑ์อุตสาหกรรม</t>
  </si>
  <si>
    <t>*</t>
  </si>
  <si>
    <t>คณะพยาบาลศาสตร์</t>
  </si>
  <si>
    <t>พยาบาลบัณฑิต</t>
  </si>
  <si>
    <t>รวมคณะพยาบาลศาสตร์</t>
  </si>
  <si>
    <t>บรรณารักษศาสตร์และสารสนเทศศาสตร์</t>
  </si>
  <si>
    <t>นักศึกษาจบปีการศึกษา 2566</t>
  </si>
  <si>
    <t>วิทยาศาสตร์ทั่วไป</t>
  </si>
  <si>
    <t>นาฏศิลป์ศึกษา</t>
  </si>
  <si>
    <t>การบริหารการศึกษา (โท)</t>
  </si>
  <si>
    <t>การบริหารการศึกษา (เอก)</t>
  </si>
  <si>
    <t>บรรณรักษศาสตร์และสารสนเทศศาสตร์</t>
  </si>
  <si>
    <t>นิติศาสตร์ (ภาคบัณฑิต)</t>
  </si>
  <si>
    <t>อื่น ๆ</t>
  </si>
  <si>
    <t>สถิติจำนวนนักศึกษาจบ จำแนกตามคณะ/วิทยาลัย ประจำปีการศึกษา 2567 (1 มิถุนายน 2567 - 31 พฤษภาคม 2568)</t>
  </si>
  <si>
    <t>นักศึกษาจบ (ปีการศึกษา 2567)</t>
  </si>
  <si>
    <t>นักศึกษาจบ (ปีการศึกษา 67)</t>
  </si>
  <si>
    <t>นักศึกษาจบปีการศึกษา 2567</t>
  </si>
  <si>
    <t>สถิติจำนวนนักศึกษาจบ จำแนกตามคณะ/วิทยาลัย ประจำปีการศึกษา 2568 (1 มิถุนายน 2568 - 31 พฤษภาคม 2569)</t>
  </si>
  <si>
    <t>นักศึกษาจบ (ปีการศึกษา 2568)</t>
  </si>
  <si>
    <t>สถิติจำนวนนักศึกษาคงอยู่ จำแนกตามคณะ/วิทยาลัย  ประจำปีการศึกษา 2567 ( วันที่ 19 กันยายน 2568 )</t>
  </si>
  <si>
    <t>สถิติจำนวนนักศึกษาคงอยู่ จำแนกตามคณะ/วิทยาลัย ประจำปีการศึกษา 2567 ( วันที่ 19 กันยายน 2568 )</t>
  </si>
  <si>
    <t>นักศึกษาจบ (ปีการศึกษา 68)</t>
  </si>
  <si>
    <t>รายงานจำนวนนิสิต/นักศึกษาทั้งหมด ภาคการศึกษา 1/2568 จำแนกตามคณะ สาขาวิชา ระดับการศึกษา และเพศ</t>
  </si>
  <si>
    <r>
      <t>หมายเหตุ</t>
    </r>
    <r>
      <rPr>
        <sz val="14"/>
        <rFont val="TH Niramit AS"/>
      </rPr>
      <t xml:space="preserve"> : ข้อมูล ณ วันที่ 19 กันยายน 2568 มหาวิทยาลัยราชภัฏศรีสะเกษ</t>
    </r>
  </si>
  <si>
    <t>รายงานข้อมูลหลักสูตร ภาคการศึกษา 1/2568 จำแนกตามคณะ หลักสูตร สาขาวิชา และระดับการศึกษา</t>
  </si>
  <si>
    <t>ปี 1 (2568)</t>
  </si>
  <si>
    <t>ปี 2 (2567)</t>
  </si>
  <si>
    <t>ปี 3 (2566)</t>
  </si>
  <si>
    <t>ปี 4 (2565)</t>
  </si>
  <si>
    <t>ปี 5 2564 (ครุ)</t>
  </si>
  <si>
    <t>ปี 5 และอื่น ๆ</t>
  </si>
  <si>
    <t>วิจัยและนวัตกรรมการจัดการเรียนรู้</t>
  </si>
  <si>
    <t>ดิจิทัลและคอมพิวเตอร์ธุรกิจ</t>
  </si>
  <si>
    <t>วิศวกรรมการจัดการอุตสาหกรรมและสิ่งแวดล้อม</t>
  </si>
  <si>
    <t>หมายเหตุ :</t>
  </si>
  <si>
    <t>วท.บ. (สาธารณสุขชุมชน) = ส.บ. (สาธารณสุขชุมชน) ในปี 2568 เป็นต้นไป</t>
  </si>
  <si>
    <t>ทล.บ. (เทคโนโลยีการจัดการอุตสาหกรรม) = วศ.บ. (วิศวกรรมการจัดการอุตสาหกรรมและสิ่งแวดล้อม) ในปี 2566 เป็นต้นไป</t>
  </si>
  <si>
    <t>ทล.บ. (ออกแบบผลิตภัณฑ์อุตสาหกรรม) = ทล.บ. (การออกแบบผลิตภัณฑ์และนวัตกรรมวัสดุ) ในปี 2566 เป็นต้นไป</t>
  </si>
  <si>
    <t>ประกาศนียบัตรบัณฑิตชั้นสูง</t>
  </si>
  <si>
    <t>ป.บัณฑิต</t>
  </si>
  <si>
    <t>ป.บัณฑิตชั้นสูง</t>
  </si>
  <si>
    <t>คอมพิวเตอร์ธุรกิจและดิจิทัล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</si>
</sst>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43" x14ac:knownFonts="1">
    <font>
      <sz val="10"/>
      <name val="Arial"/>
      <charset val="222"/>
    </font>
    <font>
      <sz val="14"/>
      <name val="TH Niramit AS"/>
    </font>
    <font>
      <sz val="8"/>
      <name val="Arial"/>
      <family val="2"/>
    </font>
    <font>
      <sz val="14"/>
      <name val="AngsanaUPC"/>
      <family val="1"/>
      <charset val="222"/>
    </font>
    <font>
      <b/>
      <sz val="14"/>
      <name val="TH Niramit AS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1"/>
      <color theme="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b/>
      <sz val="10"/>
      <name val="Arial"/>
      <family val="2"/>
    </font>
    <font>
      <sz val="10"/>
      <name val="Arial"/>
      <family val="2"/>
    </font>
    <font>
      <sz val="16"/>
      <name val="TH Niramit AS"/>
    </font>
    <font>
      <b/>
      <sz val="18"/>
      <name val="TH Niramit AS"/>
    </font>
    <font>
      <b/>
      <sz val="16"/>
      <name val="TH Niramit AS"/>
    </font>
    <font>
      <b/>
      <sz val="10"/>
      <name val="Arial"/>
      <family val="2"/>
      <charset val="222"/>
    </font>
    <font>
      <b/>
      <sz val="20"/>
      <name val="TH Sarabun New"/>
      <family val="2"/>
    </font>
    <font>
      <sz val="10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sz val="10"/>
      <color rgb="FFFF0000"/>
      <name val="TH Sarabun New"/>
      <family val="2"/>
    </font>
    <font>
      <b/>
      <sz val="10"/>
      <name val="TH Sarabun New"/>
      <family val="2"/>
    </font>
    <font>
      <sz val="16"/>
      <color rgb="FF0000FF"/>
      <name val="TH Sarabun New"/>
      <family val="2"/>
    </font>
    <font>
      <b/>
      <sz val="16"/>
      <color rgb="FF0000FF"/>
      <name val="TH Sarabun New"/>
      <family val="2"/>
    </font>
    <font>
      <b/>
      <sz val="18"/>
      <name val="TH Sarabun New"/>
      <family val="2"/>
    </font>
    <font>
      <sz val="18"/>
      <name val="TH Sarabun New"/>
      <family val="2"/>
    </font>
    <font>
      <b/>
      <sz val="14"/>
      <name val="TH Sarabun New"/>
      <family val="2"/>
    </font>
    <font>
      <sz val="14"/>
      <name val="TH Sarabun New"/>
      <family val="2"/>
    </font>
    <font>
      <sz val="16"/>
      <name val="TH Sarabun New"/>
      <family val="2"/>
      <charset val="222"/>
    </font>
    <font>
      <b/>
      <sz val="16"/>
      <name val="TH Sarabun New"/>
      <family val="2"/>
      <charset val="222"/>
    </font>
  </fonts>
  <fills count="60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5">
    <xf numFmtId="0" fontId="0" fillId="0" borderId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8" fillId="30" borderId="16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31" borderId="17" applyNumberFormat="0" applyAlignment="0" applyProtection="0"/>
    <xf numFmtId="0" fontId="13" fillId="0" borderId="18" applyNumberFormat="0" applyFill="0" applyAlignment="0" applyProtection="0"/>
    <xf numFmtId="0" fontId="14" fillId="32" borderId="0" applyNumberFormat="0" applyBorder="0" applyAlignment="0" applyProtection="0"/>
    <xf numFmtId="0" fontId="3" fillId="0" borderId="0"/>
    <xf numFmtId="0" fontId="15" fillId="33" borderId="16" applyNumberFormat="0" applyAlignment="0" applyProtection="0"/>
    <xf numFmtId="0" fontId="16" fillId="34" borderId="0" applyNumberFormat="0" applyBorder="0" applyAlignment="0" applyProtection="0"/>
    <xf numFmtId="0" fontId="17" fillId="0" borderId="19" applyNumberFormat="0" applyFill="0" applyAlignment="0" applyProtection="0"/>
    <xf numFmtId="0" fontId="18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19" fillId="30" borderId="20" applyNumberFormat="0" applyAlignment="0" applyProtection="0"/>
    <xf numFmtId="0" fontId="20" fillId="0" borderId="22" applyNumberFormat="0" applyFill="0" applyAlignment="0" applyProtection="0"/>
    <xf numFmtId="0" fontId="21" fillId="0" borderId="23" applyNumberFormat="0" applyFill="0" applyAlignment="0" applyProtection="0"/>
    <xf numFmtId="0" fontId="22" fillId="0" borderId="24" applyNumberFormat="0" applyFill="0" applyAlignment="0" applyProtection="0"/>
    <xf numFmtId="0" fontId="22" fillId="0" borderId="0" applyNumberFormat="0" applyFill="0" applyBorder="0" applyAlignment="0" applyProtection="0"/>
    <xf numFmtId="0" fontId="6" fillId="0" borderId="0"/>
    <xf numFmtId="0" fontId="6" fillId="42" borderId="21" applyNumberFormat="0" applyFont="0" applyAlignment="0" applyProtection="0"/>
    <xf numFmtId="43" fontId="24" fillId="0" borderId="0" applyFont="0" applyFill="0" applyBorder="0" applyAlignment="0" applyProtection="0"/>
  </cellStyleXfs>
  <cellXfs count="565">
    <xf numFmtId="0" fontId="0" fillId="0" borderId="0" xfId="0"/>
    <xf numFmtId="0" fontId="1" fillId="0" borderId="0" xfId="0" applyFont="1" applyFill="1"/>
    <xf numFmtId="0" fontId="1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0" fontId="1" fillId="4" borderId="10" xfId="0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center"/>
    </xf>
    <xf numFmtId="0" fontId="5" fillId="0" borderId="0" xfId="0" applyFont="1"/>
    <xf numFmtId="0" fontId="1" fillId="49" borderId="1" xfId="0" applyFont="1" applyFill="1" applyBorder="1" applyAlignment="1">
      <alignment horizontal="center"/>
    </xf>
    <xf numFmtId="0" fontId="1" fillId="0" borderId="11" xfId="0" applyFont="1" applyFill="1" applyBorder="1"/>
    <xf numFmtId="0" fontId="25" fillId="0" borderId="0" xfId="26" applyFont="1" applyFill="1" applyBorder="1"/>
    <xf numFmtId="0" fontId="25" fillId="0" borderId="0" xfId="26" applyFont="1" applyFill="1" applyAlignment="1">
      <alignment shrinkToFit="1"/>
    </xf>
    <xf numFmtId="0" fontId="25" fillId="0" borderId="0" xfId="26" applyFont="1" applyFill="1" applyAlignment="1">
      <alignment horizontal="right"/>
    </xf>
    <xf numFmtId="0" fontId="25" fillId="0" borderId="0" xfId="26" applyFont="1" applyFill="1" applyAlignment="1">
      <alignment horizontal="right" shrinkToFit="1"/>
    </xf>
    <xf numFmtId="0" fontId="27" fillId="0" borderId="0" xfId="26" applyFont="1" applyFill="1" applyBorder="1" applyAlignment="1">
      <alignment horizontal="center"/>
    </xf>
    <xf numFmtId="0" fontId="27" fillId="0" borderId="0" xfId="26" applyFont="1" applyFill="1" applyAlignment="1">
      <alignment horizontal="center" shrinkToFit="1"/>
    </xf>
    <xf numFmtId="0" fontId="4" fillId="0" borderId="4" xfId="26" applyFont="1" applyFill="1" applyBorder="1" applyAlignment="1">
      <alignment horizontal="center" vertical="center"/>
    </xf>
    <xf numFmtId="0" fontId="1" fillId="0" borderId="34" xfId="0" applyFont="1" applyBorder="1"/>
    <xf numFmtId="187" fontId="1" fillId="0" borderId="34" xfId="44" applyNumberFormat="1" applyFont="1" applyFill="1" applyBorder="1" applyAlignment="1">
      <alignment horizontal="center" vertical="center" shrinkToFit="1"/>
    </xf>
    <xf numFmtId="187" fontId="4" fillId="0" borderId="34" xfId="44" applyNumberFormat="1" applyFont="1" applyFill="1" applyBorder="1" applyAlignment="1">
      <alignment horizontal="right" vertical="center" shrinkToFit="1"/>
    </xf>
    <xf numFmtId="187" fontId="1" fillId="0" borderId="34" xfId="44" applyNumberFormat="1" applyFont="1" applyFill="1" applyBorder="1" applyAlignment="1">
      <alignment horizontal="right" vertical="center" shrinkToFit="1"/>
    </xf>
    <xf numFmtId="0" fontId="4" fillId="0" borderId="7" xfId="26" applyFont="1" applyFill="1" applyBorder="1" applyAlignment="1">
      <alignment horizontal="center" vertical="center"/>
    </xf>
    <xf numFmtId="0" fontId="1" fillId="0" borderId="35" xfId="0" applyFont="1" applyBorder="1"/>
    <xf numFmtId="187" fontId="1" fillId="0" borderId="35" xfId="44" applyNumberFormat="1" applyFont="1" applyFill="1" applyBorder="1" applyAlignment="1">
      <alignment horizontal="center" vertical="center" shrinkToFit="1"/>
    </xf>
    <xf numFmtId="187" fontId="4" fillId="0" borderId="35" xfId="44" applyNumberFormat="1" applyFont="1" applyFill="1" applyBorder="1" applyAlignment="1">
      <alignment horizontal="right" vertical="center" shrinkToFit="1"/>
    </xf>
    <xf numFmtId="187" fontId="1" fillId="0" borderId="35" xfId="44" applyNumberFormat="1" applyFont="1" applyFill="1" applyBorder="1" applyAlignment="1">
      <alignment horizontal="right" vertical="center" shrinkToFit="1"/>
    </xf>
    <xf numFmtId="0" fontId="1" fillId="0" borderId="36" xfId="0" applyFont="1" applyBorder="1"/>
    <xf numFmtId="187" fontId="1" fillId="0" borderId="36" xfId="44" applyNumberFormat="1" applyFont="1" applyFill="1" applyBorder="1" applyAlignment="1">
      <alignment horizontal="center" vertical="center" shrinkToFit="1"/>
    </xf>
    <xf numFmtId="187" fontId="4" fillId="0" borderId="36" xfId="44" applyNumberFormat="1" applyFont="1" applyFill="1" applyBorder="1" applyAlignment="1">
      <alignment horizontal="right" vertical="center" shrinkToFit="1"/>
    </xf>
    <xf numFmtId="187" fontId="1" fillId="0" borderId="36" xfId="44" applyNumberFormat="1" applyFont="1" applyFill="1" applyBorder="1" applyAlignment="1">
      <alignment horizontal="right" vertical="center" shrinkToFit="1"/>
    </xf>
    <xf numFmtId="0" fontId="4" fillId="6" borderId="1" xfId="26" applyFont="1" applyFill="1" applyBorder="1" applyAlignment="1">
      <alignment horizontal="center" shrinkToFit="1"/>
    </xf>
    <xf numFmtId="187" fontId="4" fillId="6" borderId="1" xfId="44" applyNumberFormat="1" applyFont="1" applyFill="1" applyBorder="1" applyAlignment="1">
      <alignment horizontal="center" vertical="center" shrinkToFit="1"/>
    </xf>
    <xf numFmtId="187" fontId="4" fillId="0" borderId="1" xfId="44" applyNumberFormat="1" applyFont="1" applyFill="1" applyBorder="1" applyAlignment="1">
      <alignment horizontal="center" vertical="center" shrinkToFit="1"/>
    </xf>
    <xf numFmtId="187" fontId="4" fillId="0" borderId="1" xfId="44" applyNumberFormat="1" applyFont="1" applyFill="1" applyBorder="1" applyAlignment="1">
      <alignment horizontal="right" vertical="center" shrinkToFit="1"/>
    </xf>
    <xf numFmtId="187" fontId="1" fillId="0" borderId="1" xfId="44" applyNumberFormat="1" applyFont="1" applyFill="1" applyBorder="1" applyAlignment="1">
      <alignment horizontal="right" vertical="center" shrinkToFit="1"/>
    </xf>
    <xf numFmtId="0" fontId="4" fillId="0" borderId="10" xfId="26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shrinkToFit="1"/>
    </xf>
    <xf numFmtId="187" fontId="4" fillId="4" borderId="1" xfId="44" applyNumberFormat="1" applyFont="1" applyFill="1" applyBorder="1" applyAlignment="1">
      <alignment horizontal="center" vertical="center" shrinkToFit="1"/>
    </xf>
    <xf numFmtId="187" fontId="4" fillId="4" borderId="1" xfId="44" applyNumberFormat="1" applyFont="1" applyFill="1" applyBorder="1" applyAlignment="1">
      <alignment horizontal="right" vertical="center" shrinkToFit="1"/>
    </xf>
    <xf numFmtId="0" fontId="1" fillId="0" borderId="7" xfId="26" applyFont="1" applyFill="1" applyBorder="1" applyAlignment="1">
      <alignment vertical="center" shrinkToFit="1"/>
    </xf>
    <xf numFmtId="0" fontId="1" fillId="0" borderId="10" xfId="26" applyFont="1" applyFill="1" applyBorder="1" applyAlignment="1">
      <alignment vertical="center" shrinkToFit="1"/>
    </xf>
    <xf numFmtId="0" fontId="4" fillId="6" borderId="1" xfId="26" applyFont="1" applyFill="1" applyBorder="1" applyAlignment="1">
      <alignment horizontal="center" vertical="center"/>
    </xf>
    <xf numFmtId="187" fontId="4" fillId="6" borderId="1" xfId="44" applyNumberFormat="1" applyFont="1" applyFill="1" applyBorder="1" applyAlignment="1">
      <alignment horizontal="right" vertical="center" shrinkToFit="1"/>
    </xf>
    <xf numFmtId="0" fontId="1" fillId="0" borderId="4" xfId="26" applyFont="1" applyFill="1" applyBorder="1" applyAlignment="1">
      <alignment vertical="center" shrinkToFit="1"/>
    </xf>
    <xf numFmtId="0" fontId="1" fillId="0" borderId="1" xfId="0" applyFont="1" applyBorder="1"/>
    <xf numFmtId="187" fontId="1" fillId="6" borderId="1" xfId="44" applyNumberFormat="1" applyFont="1" applyFill="1" applyBorder="1" applyAlignment="1">
      <alignment horizontal="right" vertical="center" shrinkToFit="1"/>
    </xf>
    <xf numFmtId="0" fontId="4" fillId="0" borderId="10" xfId="26" applyFont="1" applyFill="1" applyBorder="1" applyAlignment="1">
      <alignment vertical="center" shrinkToFit="1"/>
    </xf>
    <xf numFmtId="49" fontId="1" fillId="0" borderId="1" xfId="0" applyNumberFormat="1" applyFont="1" applyFill="1" applyBorder="1" applyAlignment="1">
      <alignment horizontal="left" shrinkToFit="1"/>
    </xf>
    <xf numFmtId="0" fontId="25" fillId="0" borderId="0" xfId="26" applyFont="1" applyFill="1" applyBorder="1" applyAlignment="1">
      <alignment vertical="center" shrinkToFit="1"/>
    </xf>
    <xf numFmtId="0" fontId="25" fillId="0" borderId="0" xfId="26" applyFont="1" applyFill="1" applyBorder="1" applyAlignment="1">
      <alignment horizontal="center" shrinkToFit="1"/>
    </xf>
    <xf numFmtId="187" fontId="25" fillId="0" borderId="0" xfId="44" applyNumberFormat="1" applyFont="1" applyFill="1" applyBorder="1" applyAlignment="1">
      <alignment horizontal="right" vertical="center" shrinkToFit="1"/>
    </xf>
    <xf numFmtId="0" fontId="4" fillId="0" borderId="0" xfId="0" applyFont="1" applyAlignment="1">
      <alignment horizontal="left" vertical="center"/>
    </xf>
    <xf numFmtId="0" fontId="1" fillId="0" borderId="0" xfId="26" applyFont="1" applyFill="1"/>
    <xf numFmtId="0" fontId="1" fillId="0" borderId="0" xfId="26" applyFont="1" applyFill="1" applyAlignment="1">
      <alignment horizontal="center"/>
    </xf>
    <xf numFmtId="187" fontId="25" fillId="0" borderId="0" xfId="44" applyNumberFormat="1" applyFont="1" applyFill="1" applyAlignment="1">
      <alignment horizontal="center"/>
    </xf>
    <xf numFmtId="187" fontId="1" fillId="0" borderId="0" xfId="44" applyNumberFormat="1" applyFont="1" applyFill="1" applyAlignment="1">
      <alignment horizontal="center"/>
    </xf>
    <xf numFmtId="0" fontId="4" fillId="0" borderId="0" xfId="26" applyFont="1" applyFill="1" applyBorder="1" applyAlignment="1">
      <alignment horizontal="center"/>
    </xf>
    <xf numFmtId="0" fontId="27" fillId="0" borderId="4" xfId="26" applyFont="1" applyFill="1" applyBorder="1" applyAlignment="1">
      <alignment horizontal="center" vertical="center"/>
    </xf>
    <xf numFmtId="187" fontId="27" fillId="0" borderId="4" xfId="44" applyNumberFormat="1" applyFont="1" applyFill="1" applyBorder="1" applyAlignment="1">
      <alignment horizontal="center" vertical="center" wrapText="1"/>
    </xf>
    <xf numFmtId="0" fontId="4" fillId="4" borderId="11" xfId="26" applyFont="1" applyFill="1" applyBorder="1"/>
    <xf numFmtId="0" fontId="1" fillId="4" borderId="12" xfId="26" applyFont="1" applyFill="1" applyBorder="1"/>
    <xf numFmtId="3" fontId="1" fillId="4" borderId="12" xfId="26" applyNumberFormat="1" applyFont="1" applyFill="1" applyBorder="1" applyAlignment="1">
      <alignment horizontal="left"/>
    </xf>
    <xf numFmtId="187" fontId="1" fillId="4" borderId="13" xfId="44" applyNumberFormat="1" applyFont="1" applyFill="1" applyBorder="1" applyAlignment="1">
      <alignment horizontal="center" vertical="center"/>
    </xf>
    <xf numFmtId="0" fontId="4" fillId="4" borderId="1" xfId="26" applyFont="1" applyFill="1" applyBorder="1"/>
    <xf numFmtId="0" fontId="1" fillId="4" borderId="12" xfId="0" applyFont="1" applyFill="1" applyBorder="1"/>
    <xf numFmtId="187" fontId="1" fillId="4" borderId="13" xfId="44" applyNumberFormat="1" applyFont="1" applyFill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7" xfId="0" applyFont="1" applyBorder="1"/>
    <xf numFmtId="187" fontId="1" fillId="4" borderId="1" xfId="44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26" applyFont="1" applyFill="1" applyBorder="1" applyAlignment="1">
      <alignment horizontal="left" shrinkToFit="1"/>
    </xf>
    <xf numFmtId="0" fontId="4" fillId="52" borderId="4" xfId="0" applyFont="1" applyFill="1" applyBorder="1" applyAlignment="1">
      <alignment horizontal="center"/>
    </xf>
    <xf numFmtId="0" fontId="4" fillId="52" borderId="1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23" fillId="0" borderId="0" xfId="0" applyFont="1" applyFill="1"/>
    <xf numFmtId="0" fontId="1" fillId="44" borderId="1" xfId="0" applyFont="1" applyFill="1" applyBorder="1" applyAlignment="1">
      <alignment horizontal="center"/>
    </xf>
    <xf numFmtId="0" fontId="4" fillId="0" borderId="1" xfId="26" applyFont="1" applyFill="1" applyBorder="1" applyAlignment="1">
      <alignment horizontal="center" vertical="center" shrinkToFit="1"/>
    </xf>
    <xf numFmtId="187" fontId="4" fillId="55" borderId="1" xfId="44" applyNumberFormat="1" applyFont="1" applyFill="1" applyBorder="1" applyAlignment="1">
      <alignment horizontal="center" vertical="center" shrinkToFit="1"/>
    </xf>
    <xf numFmtId="187" fontId="1" fillId="55" borderId="1" xfId="44" applyNumberFormat="1" applyFont="1" applyFill="1" applyBorder="1" applyAlignment="1">
      <alignment horizontal="center" vertical="center" shrinkToFit="1"/>
    </xf>
    <xf numFmtId="187" fontId="4" fillId="55" borderId="1" xfId="44" applyNumberFormat="1" applyFont="1" applyFill="1" applyBorder="1" applyAlignment="1">
      <alignment horizontal="right" vertical="center" shrinkToFit="1"/>
    </xf>
    <xf numFmtId="187" fontId="1" fillId="55" borderId="1" xfId="44" applyNumberFormat="1" applyFont="1" applyFill="1" applyBorder="1" applyAlignment="1">
      <alignment horizontal="right" vertical="center" shrinkToFit="1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7" borderId="12" xfId="0" applyFont="1" applyFill="1" applyBorder="1" applyAlignment="1">
      <alignment horizontal="center"/>
    </xf>
    <xf numFmtId="0" fontId="4" fillId="43" borderId="12" xfId="0" applyFont="1" applyFill="1" applyBorder="1" applyAlignment="1">
      <alignment horizontal="center"/>
    </xf>
    <xf numFmtId="0" fontId="4" fillId="47" borderId="1" xfId="0" applyFont="1" applyFill="1" applyBorder="1"/>
    <xf numFmtId="0" fontId="4" fillId="47" borderId="11" xfId="0" applyFont="1" applyFill="1" applyBorder="1"/>
    <xf numFmtId="0" fontId="4" fillId="47" borderId="12" xfId="0" applyFont="1" applyFill="1" applyBorder="1"/>
    <xf numFmtId="0" fontId="4" fillId="52" borderId="2" xfId="0" applyFont="1" applyFill="1" applyBorder="1"/>
    <xf numFmtId="0" fontId="4" fillId="52" borderId="3" xfId="0" applyFont="1" applyFill="1" applyBorder="1"/>
    <xf numFmtId="0" fontId="4" fillId="52" borderId="5" xfId="0" applyFont="1" applyFill="1" applyBorder="1"/>
    <xf numFmtId="0" fontId="4" fillId="52" borderId="6" xfId="0" applyFont="1" applyFill="1" applyBorder="1" applyAlignment="1">
      <alignment horizontal="center"/>
    </xf>
    <xf numFmtId="0" fontId="4" fillId="52" borderId="7" xfId="0" applyFont="1" applyFill="1" applyBorder="1" applyAlignment="1">
      <alignment horizontal="center"/>
    </xf>
    <xf numFmtId="0" fontId="4" fillId="43" borderId="4" xfId="0" applyFont="1" applyFill="1" applyBorder="1" applyAlignment="1">
      <alignment horizontal="center"/>
    </xf>
    <xf numFmtId="0" fontId="4" fillId="44" borderId="4" xfId="0" applyFont="1" applyFill="1" applyBorder="1" applyAlignment="1">
      <alignment horizontal="center"/>
    </xf>
    <xf numFmtId="0" fontId="4" fillId="49" borderId="4" xfId="0" applyFont="1" applyFill="1" applyBorder="1" applyAlignment="1">
      <alignment horizontal="center"/>
    </xf>
    <xf numFmtId="0" fontId="4" fillId="52" borderId="8" xfId="0" applyFont="1" applyFill="1" applyBorder="1"/>
    <xf numFmtId="0" fontId="4" fillId="52" borderId="9" xfId="0" applyFont="1" applyFill="1" applyBorder="1"/>
    <xf numFmtId="0" fontId="4" fillId="43" borderId="10" xfId="0" applyFont="1" applyFill="1" applyBorder="1" applyAlignment="1">
      <alignment horizontal="center"/>
    </xf>
    <xf numFmtId="0" fontId="4" fillId="44" borderId="10" xfId="0" applyFont="1" applyFill="1" applyBorder="1" applyAlignment="1">
      <alignment horizontal="center"/>
    </xf>
    <xf numFmtId="0" fontId="4" fillId="49" borderId="10" xfId="0" applyFont="1" applyFill="1" applyBorder="1" applyAlignment="1">
      <alignment horizontal="center"/>
    </xf>
    <xf numFmtId="0" fontId="28" fillId="0" borderId="0" xfId="0" applyFont="1"/>
    <xf numFmtId="0" fontId="1" fillId="0" borderId="13" xfId="0" applyFont="1" applyFill="1" applyBorder="1"/>
    <xf numFmtId="187" fontId="1" fillId="0" borderId="7" xfId="44" applyNumberFormat="1" applyFont="1" applyFill="1" applyBorder="1" applyAlignment="1">
      <alignment horizontal="right" vertical="center" shrinkToFit="1"/>
    </xf>
    <xf numFmtId="187" fontId="4" fillId="0" borderId="7" xfId="44" applyNumberFormat="1" applyFont="1" applyFill="1" applyBorder="1" applyAlignment="1">
      <alignment horizontal="right" vertical="center" shrinkToFit="1"/>
    </xf>
    <xf numFmtId="0" fontId="4" fillId="4" borderId="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0" borderId="11" xfId="0" applyFont="1" applyBorder="1"/>
    <xf numFmtId="0" fontId="1" fillId="0" borderId="13" xfId="0" applyFont="1" applyBorder="1"/>
    <xf numFmtId="0" fontId="1" fillId="0" borderId="1" xfId="0" applyFont="1" applyBorder="1" applyAlignment="1">
      <alignment horizontal="center"/>
    </xf>
    <xf numFmtId="0" fontId="4" fillId="54" borderId="1" xfId="0" applyFont="1" applyFill="1" applyBorder="1" applyAlignment="1">
      <alignment horizontal="center"/>
    </xf>
    <xf numFmtId="0" fontId="4" fillId="52" borderId="1" xfId="0" applyFont="1" applyFill="1" applyBorder="1" applyAlignment="1">
      <alignment horizontal="center"/>
    </xf>
    <xf numFmtId="0" fontId="1" fillId="43" borderId="1" xfId="0" applyFont="1" applyFill="1" applyBorder="1" applyAlignment="1">
      <alignment horizontal="center"/>
    </xf>
    <xf numFmtId="0" fontId="4" fillId="56" borderId="1" xfId="0" applyFont="1" applyFill="1" applyBorder="1"/>
    <xf numFmtId="0" fontId="4" fillId="56" borderId="11" xfId="0" applyFont="1" applyFill="1" applyBorder="1"/>
    <xf numFmtId="0" fontId="4" fillId="56" borderId="12" xfId="0" applyFont="1" applyFill="1" applyBorder="1"/>
    <xf numFmtId="0" fontId="4" fillId="56" borderId="12" xfId="0" applyFont="1" applyFill="1" applyBorder="1" applyAlignment="1">
      <alignment horizontal="center"/>
    </xf>
    <xf numFmtId="0" fontId="4" fillId="56" borderId="1" xfId="0" applyFont="1" applyFill="1" applyBorder="1" applyAlignment="1">
      <alignment horizontal="center"/>
    </xf>
    <xf numFmtId="0" fontId="4" fillId="48" borderId="1" xfId="0" applyFont="1" applyFill="1" applyBorder="1"/>
    <xf numFmtId="0" fontId="4" fillId="48" borderId="11" xfId="0" applyFont="1" applyFill="1" applyBorder="1"/>
    <xf numFmtId="0" fontId="4" fillId="48" borderId="12" xfId="0" applyFont="1" applyFill="1" applyBorder="1"/>
    <xf numFmtId="0" fontId="4" fillId="48" borderId="12" xfId="0" applyFont="1" applyFill="1" applyBorder="1" applyAlignment="1">
      <alignment horizontal="center"/>
    </xf>
    <xf numFmtId="0" fontId="4" fillId="48" borderId="1" xfId="0" applyFont="1" applyFill="1" applyBorder="1" applyAlignment="1">
      <alignment horizontal="center"/>
    </xf>
    <xf numFmtId="0" fontId="1" fillId="0" borderId="13" xfId="0" applyFont="1" applyFill="1" applyBorder="1" applyAlignment="1">
      <alignment shrinkToFit="1"/>
    </xf>
    <xf numFmtId="0" fontId="4" fillId="50" borderId="1" xfId="0" applyFont="1" applyFill="1" applyBorder="1"/>
    <xf numFmtId="0" fontId="4" fillId="50" borderId="11" xfId="0" applyFont="1" applyFill="1" applyBorder="1"/>
    <xf numFmtId="0" fontId="4" fillId="50" borderId="12" xfId="0" applyFont="1" applyFill="1" applyBorder="1"/>
    <xf numFmtId="0" fontId="4" fillId="50" borderId="12" xfId="0" applyFont="1" applyFill="1" applyBorder="1" applyAlignment="1">
      <alignment horizontal="center"/>
    </xf>
    <xf numFmtId="0" fontId="4" fillId="50" borderId="1" xfId="0" applyFont="1" applyFill="1" applyBorder="1" applyAlignment="1">
      <alignment horizontal="center"/>
    </xf>
    <xf numFmtId="0" fontId="4" fillId="54" borderId="1" xfId="0" applyFont="1" applyFill="1" applyBorder="1"/>
    <xf numFmtId="0" fontId="4" fillId="54" borderId="11" xfId="0" applyFont="1" applyFill="1" applyBorder="1"/>
    <xf numFmtId="0" fontId="4" fillId="54" borderId="12" xfId="0" applyFont="1" applyFill="1" applyBorder="1"/>
    <xf numFmtId="0" fontId="4" fillId="54" borderId="12" xfId="0" applyFont="1" applyFill="1" applyBorder="1" applyAlignment="1">
      <alignment horizontal="center"/>
    </xf>
    <xf numFmtId="0" fontId="1" fillId="0" borderId="34" xfId="26" applyFont="1" applyFill="1" applyBorder="1"/>
    <xf numFmtId="1" fontId="1" fillId="0" borderId="34" xfId="44" applyNumberFormat="1" applyFont="1" applyFill="1" applyBorder="1" applyAlignment="1">
      <alignment horizontal="center"/>
    </xf>
    <xf numFmtId="0" fontId="1" fillId="0" borderId="35" xfId="26" applyFont="1" applyFill="1" applyBorder="1"/>
    <xf numFmtId="1" fontId="1" fillId="0" borderId="35" xfId="44" applyNumberFormat="1" applyFont="1" applyFill="1" applyBorder="1" applyAlignment="1">
      <alignment horizontal="center"/>
    </xf>
    <xf numFmtId="0" fontId="1" fillId="0" borderId="36" xfId="26" applyFont="1" applyFill="1" applyBorder="1"/>
    <xf numFmtId="1" fontId="1" fillId="0" borderId="36" xfId="44" applyNumberFormat="1" applyFont="1" applyFill="1" applyBorder="1" applyAlignment="1">
      <alignment horizontal="center"/>
    </xf>
    <xf numFmtId="0" fontId="1" fillId="0" borderId="54" xfId="0" applyFont="1" applyBorder="1"/>
    <xf numFmtId="0" fontId="1" fillId="0" borderId="55" xfId="26" applyFont="1" applyFill="1" applyBorder="1"/>
    <xf numFmtId="0" fontId="1" fillId="0" borderId="56" xfId="0" applyFont="1" applyBorder="1"/>
    <xf numFmtId="0" fontId="1" fillId="0" borderId="57" xfId="26" applyFont="1" applyFill="1" applyBorder="1"/>
    <xf numFmtId="0" fontId="1" fillId="0" borderId="58" xfId="0" applyFont="1" applyBorder="1"/>
    <xf numFmtId="0" fontId="1" fillId="0" borderId="59" xfId="26" applyFont="1" applyFill="1" applyBorder="1"/>
    <xf numFmtId="0" fontId="1" fillId="0" borderId="55" xfId="0" applyFont="1" applyBorder="1"/>
    <xf numFmtId="0" fontId="1" fillId="0" borderId="57" xfId="0" applyFont="1" applyBorder="1"/>
    <xf numFmtId="0" fontId="1" fillId="0" borderId="59" xfId="0" applyFont="1" applyBorder="1"/>
    <xf numFmtId="0" fontId="4" fillId="52" borderId="1" xfId="0" applyFont="1" applyFill="1" applyBorder="1" applyAlignment="1">
      <alignment horizontal="center"/>
    </xf>
    <xf numFmtId="0" fontId="4" fillId="45" borderId="1" xfId="0" applyFont="1" applyFill="1" applyBorder="1" applyAlignment="1">
      <alignment horizontal="center"/>
    </xf>
    <xf numFmtId="0" fontId="4" fillId="0" borderId="1" xfId="26" applyFont="1" applyFill="1" applyBorder="1" applyAlignment="1">
      <alignment horizontal="center" vertical="center"/>
    </xf>
    <xf numFmtId="0" fontId="4" fillId="52" borderId="10" xfId="0" applyFont="1" applyFill="1" applyBorder="1" applyAlignment="1">
      <alignment horizontal="center"/>
    </xf>
    <xf numFmtId="0" fontId="4" fillId="45" borderId="12" xfId="0" applyFont="1" applyFill="1" applyBorder="1" applyAlignment="1">
      <alignment horizontal="center"/>
    </xf>
    <xf numFmtId="0" fontId="4" fillId="47" borderId="4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left"/>
    </xf>
    <xf numFmtId="0" fontId="1" fillId="0" borderId="9" xfId="0" applyFont="1" applyFill="1" applyBorder="1"/>
    <xf numFmtId="0" fontId="4" fillId="45" borderId="11" xfId="0" applyFont="1" applyFill="1" applyBorder="1"/>
    <xf numFmtId="0" fontId="1" fillId="0" borderId="1" xfId="26" applyFont="1" applyFill="1" applyBorder="1" applyAlignment="1">
      <alignment horizontal="left" vertical="center"/>
    </xf>
    <xf numFmtId="0" fontId="4" fillId="49" borderId="1" xfId="26" applyFont="1" applyFill="1" applyBorder="1" applyAlignment="1">
      <alignment horizontal="center" vertical="center"/>
    </xf>
    <xf numFmtId="187" fontId="4" fillId="49" borderId="1" xfId="44" applyNumberFormat="1" applyFont="1" applyFill="1" applyBorder="1" applyAlignment="1">
      <alignment horizontal="right" vertical="center" shrinkToFit="1"/>
    </xf>
    <xf numFmtId="187" fontId="4" fillId="52" borderId="1" xfId="44" applyNumberFormat="1" applyFont="1" applyFill="1" applyBorder="1" applyAlignment="1">
      <alignment horizontal="right" vertical="center" shrinkToFit="1"/>
    </xf>
    <xf numFmtId="187" fontId="4" fillId="0" borderId="34" xfId="44" applyNumberFormat="1" applyFont="1" applyFill="1" applyBorder="1" applyAlignment="1">
      <alignment horizontal="center" vertical="center" shrinkToFit="1"/>
    </xf>
    <xf numFmtId="187" fontId="4" fillId="0" borderId="35" xfId="44" applyNumberFormat="1" applyFont="1" applyFill="1" applyBorder="1" applyAlignment="1">
      <alignment horizontal="center" vertical="center" shrinkToFit="1"/>
    </xf>
    <xf numFmtId="187" fontId="4" fillId="0" borderId="36" xfId="44" applyNumberFormat="1" applyFont="1" applyFill="1" applyBorder="1" applyAlignment="1">
      <alignment horizontal="center" vertical="center" shrinkToFit="1"/>
    </xf>
    <xf numFmtId="0" fontId="4" fillId="45" borderId="1" xfId="0" applyFont="1" applyFill="1" applyBorder="1" applyAlignment="1">
      <alignment horizontal="center"/>
    </xf>
    <xf numFmtId="0" fontId="4" fillId="54" borderId="1" xfId="0" applyFont="1" applyFill="1" applyBorder="1" applyAlignment="1">
      <alignment horizontal="center"/>
    </xf>
    <xf numFmtId="0" fontId="4" fillId="52" borderId="1" xfId="0" applyFont="1" applyFill="1" applyBorder="1" applyAlignment="1">
      <alignment horizontal="center"/>
    </xf>
    <xf numFmtId="0" fontId="1" fillId="43" borderId="1" xfId="0" applyFont="1" applyFill="1" applyBorder="1" applyAlignment="1">
      <alignment horizontal="center"/>
    </xf>
    <xf numFmtId="0" fontId="4" fillId="47" borderId="4" xfId="0" applyFont="1" applyFill="1" applyBorder="1" applyAlignment="1">
      <alignment horizontal="center"/>
    </xf>
    <xf numFmtId="0" fontId="4" fillId="56" borderId="1" xfId="0" applyFont="1" applyFill="1" applyBorder="1" applyAlignment="1">
      <alignment horizontal="center"/>
    </xf>
    <xf numFmtId="0" fontId="4" fillId="48" borderId="1" xfId="0" applyFont="1" applyFill="1" applyBorder="1" applyAlignment="1">
      <alignment horizontal="center"/>
    </xf>
    <xf numFmtId="0" fontId="4" fillId="50" borderId="1" xfId="0" applyFont="1" applyFill="1" applyBorder="1" applyAlignment="1">
      <alignment horizontal="center"/>
    </xf>
    <xf numFmtId="0" fontId="4" fillId="45" borderId="12" xfId="0" applyFont="1" applyFill="1" applyBorder="1" applyAlignment="1">
      <alignment horizontal="center"/>
    </xf>
    <xf numFmtId="0" fontId="4" fillId="45" borderId="13" xfId="0" applyFont="1" applyFill="1" applyBorder="1" applyAlignment="1">
      <alignment horizontal="center"/>
    </xf>
    <xf numFmtId="0" fontId="4" fillId="44" borderId="4" xfId="0" applyFont="1" applyFill="1" applyBorder="1" applyAlignment="1">
      <alignment horizontal="center"/>
    </xf>
    <xf numFmtId="0" fontId="4" fillId="52" borderId="10" xfId="0" applyFont="1" applyFill="1" applyBorder="1" applyAlignment="1">
      <alignment horizontal="center"/>
    </xf>
    <xf numFmtId="0" fontId="4" fillId="52" borderId="1" xfId="0" applyFont="1" applyFill="1" applyBorder="1" applyAlignment="1">
      <alignment horizontal="center"/>
    </xf>
    <xf numFmtId="0" fontId="1" fillId="43" borderId="1" xfId="0" applyFont="1" applyFill="1" applyBorder="1" applyAlignment="1">
      <alignment horizontal="center"/>
    </xf>
    <xf numFmtId="0" fontId="30" fillId="0" borderId="0" xfId="0" applyFont="1"/>
    <xf numFmtId="49" fontId="31" fillId="4" borderId="1" xfId="0" applyNumberFormat="1" applyFont="1" applyFill="1" applyBorder="1" applyAlignment="1">
      <alignment horizontal="center" vertical="center" shrinkToFit="1"/>
    </xf>
    <xf numFmtId="0" fontId="31" fillId="4" borderId="1" xfId="0" applyFont="1" applyFill="1" applyBorder="1" applyAlignment="1">
      <alignment horizontal="center" vertical="center" shrinkToFit="1"/>
    </xf>
    <xf numFmtId="0" fontId="31" fillId="3" borderId="4" xfId="0" applyFont="1" applyFill="1" applyBorder="1"/>
    <xf numFmtId="0" fontId="31" fillId="3" borderId="1" xfId="0" applyFont="1" applyFill="1" applyBorder="1" applyAlignment="1">
      <alignment horizontal="left"/>
    </xf>
    <xf numFmtId="0" fontId="31" fillId="3" borderId="1" xfId="0" applyFont="1" applyFill="1" applyBorder="1" applyAlignment="1">
      <alignment horizontal="center"/>
    </xf>
    <xf numFmtId="0" fontId="32" fillId="11" borderId="1" xfId="0" applyFont="1" applyFill="1" applyBorder="1" applyAlignment="1">
      <alignment horizontal="center"/>
    </xf>
    <xf numFmtId="0" fontId="31" fillId="3" borderId="7" xfId="0" applyFont="1" applyFill="1" applyBorder="1"/>
    <xf numFmtId="0" fontId="31" fillId="3" borderId="10" xfId="0" applyFont="1" applyFill="1" applyBorder="1"/>
    <xf numFmtId="0" fontId="31" fillId="6" borderId="1" xfId="0" applyFont="1" applyFill="1" applyBorder="1"/>
    <xf numFmtId="0" fontId="31" fillId="6" borderId="1" xfId="0" applyFont="1" applyFill="1" applyBorder="1" applyAlignment="1">
      <alignment horizontal="left"/>
    </xf>
    <xf numFmtId="0" fontId="31" fillId="6" borderId="1" xfId="0" applyFont="1" applyFill="1" applyBorder="1" applyAlignment="1">
      <alignment horizontal="center"/>
    </xf>
    <xf numFmtId="0" fontId="32" fillId="48" borderId="1" xfId="0" applyFont="1" applyFill="1" applyBorder="1" applyAlignment="1">
      <alignment horizontal="center"/>
    </xf>
    <xf numFmtId="0" fontId="31" fillId="51" borderId="4" xfId="0" applyFont="1" applyFill="1" applyBorder="1"/>
    <xf numFmtId="0" fontId="31" fillId="51" borderId="1" xfId="0" applyFont="1" applyFill="1" applyBorder="1" applyAlignment="1">
      <alignment horizontal="left"/>
    </xf>
    <xf numFmtId="0" fontId="31" fillId="51" borderId="1" xfId="0" applyFont="1" applyFill="1" applyBorder="1" applyAlignment="1">
      <alignment horizontal="center"/>
    </xf>
    <xf numFmtId="0" fontId="32" fillId="58" borderId="1" xfId="0" applyFont="1" applyFill="1" applyBorder="1" applyAlignment="1">
      <alignment horizontal="center"/>
    </xf>
    <xf numFmtId="0" fontId="31" fillId="51" borderId="10" xfId="0" applyFont="1" applyFill="1" applyBorder="1"/>
    <xf numFmtId="0" fontId="31" fillId="43" borderId="4" xfId="0" applyFont="1" applyFill="1" applyBorder="1"/>
    <xf numFmtId="0" fontId="31" fillId="43" borderId="1" xfId="0" applyFont="1" applyFill="1" applyBorder="1" applyAlignment="1">
      <alignment horizontal="left"/>
    </xf>
    <xf numFmtId="0" fontId="31" fillId="43" borderId="1" xfId="0" applyFont="1" applyFill="1" applyBorder="1" applyAlignment="1">
      <alignment horizontal="center"/>
    </xf>
    <xf numFmtId="0" fontId="32" fillId="54" borderId="1" xfId="0" applyFont="1" applyFill="1" applyBorder="1" applyAlignment="1">
      <alignment horizontal="center"/>
    </xf>
    <xf numFmtId="0" fontId="31" fillId="43" borderId="7" xfId="0" applyFont="1" applyFill="1" applyBorder="1"/>
    <xf numFmtId="0" fontId="31" fillId="43" borderId="10" xfId="0" applyFont="1" applyFill="1" applyBorder="1"/>
    <xf numFmtId="0" fontId="31" fillId="47" borderId="4" xfId="0" applyFont="1" applyFill="1" applyBorder="1"/>
    <xf numFmtId="0" fontId="31" fillId="47" borderId="1" xfId="0" applyFont="1" applyFill="1" applyBorder="1" applyAlignment="1">
      <alignment horizontal="left"/>
    </xf>
    <xf numFmtId="0" fontId="31" fillId="47" borderId="1" xfId="0" applyFont="1" applyFill="1" applyBorder="1" applyAlignment="1">
      <alignment horizontal="center"/>
    </xf>
    <xf numFmtId="0" fontId="32" fillId="46" borderId="1" xfId="0" applyFont="1" applyFill="1" applyBorder="1" applyAlignment="1">
      <alignment horizontal="center"/>
    </xf>
    <xf numFmtId="0" fontId="31" fillId="47" borderId="7" xfId="0" applyFont="1" applyFill="1" applyBorder="1"/>
    <xf numFmtId="0" fontId="31" fillId="47" borderId="10" xfId="0" applyFont="1" applyFill="1" applyBorder="1"/>
    <xf numFmtId="0" fontId="31" fillId="45" borderId="1" xfId="0" applyFont="1" applyFill="1" applyBorder="1"/>
    <xf numFmtId="0" fontId="31" fillId="45" borderId="13" xfId="0" applyFont="1" applyFill="1" applyBorder="1" applyAlignment="1">
      <alignment horizontal="left"/>
    </xf>
    <xf numFmtId="0" fontId="31" fillId="45" borderId="1" xfId="0" applyFont="1" applyFill="1" applyBorder="1" applyAlignment="1">
      <alignment horizontal="center"/>
    </xf>
    <xf numFmtId="0" fontId="32" fillId="45" borderId="1" xfId="0" applyFont="1" applyFill="1" applyBorder="1" applyAlignment="1">
      <alignment horizontal="center"/>
    </xf>
    <xf numFmtId="0" fontId="32" fillId="8" borderId="1" xfId="0" applyFont="1" applyFill="1" applyBorder="1" applyAlignment="1">
      <alignment horizontal="center"/>
    </xf>
    <xf numFmtId="0" fontId="33" fillId="0" borderId="0" xfId="0" applyFont="1"/>
    <xf numFmtId="0" fontId="30" fillId="0" borderId="0" xfId="0" applyFont="1" applyAlignment="1">
      <alignment horizontal="center"/>
    </xf>
    <xf numFmtId="0" fontId="30" fillId="0" borderId="0" xfId="0" applyFont="1" applyFill="1"/>
    <xf numFmtId="0" fontId="31" fillId="0" borderId="0" xfId="0" applyFont="1"/>
    <xf numFmtId="0" fontId="31" fillId="0" borderId="0" xfId="0" applyFont="1" applyAlignment="1">
      <alignment horizontal="center"/>
    </xf>
    <xf numFmtId="0" fontId="36" fillId="44" borderId="0" xfId="0" applyFont="1" applyFill="1" applyAlignment="1">
      <alignment horizontal="center"/>
    </xf>
    <xf numFmtId="0" fontId="32" fillId="44" borderId="0" xfId="0" applyFont="1" applyFill="1" applyAlignment="1">
      <alignment horizontal="center"/>
    </xf>
    <xf numFmtId="0" fontId="31" fillId="0" borderId="0" xfId="0" applyFont="1" applyFill="1"/>
    <xf numFmtId="0" fontId="36" fillId="44" borderId="0" xfId="0" applyFont="1" applyFill="1"/>
    <xf numFmtId="0" fontId="32" fillId="44" borderId="0" xfId="0" applyFont="1" applyFill="1"/>
    <xf numFmtId="0" fontId="31" fillId="44" borderId="1" xfId="0" applyFont="1" applyFill="1" applyBorder="1"/>
    <xf numFmtId="0" fontId="36" fillId="44" borderId="1" xfId="0" applyFont="1" applyFill="1" applyBorder="1"/>
    <xf numFmtId="0" fontId="32" fillId="44" borderId="1" xfId="0" applyFont="1" applyFill="1" applyBorder="1"/>
    <xf numFmtId="0" fontId="35" fillId="0" borderId="0" xfId="0" applyFont="1" applyFill="1"/>
    <xf numFmtId="0" fontId="31" fillId="51" borderId="1" xfId="0" applyFont="1" applyFill="1" applyBorder="1"/>
    <xf numFmtId="0" fontId="36" fillId="51" borderId="1" xfId="0" applyFont="1" applyFill="1" applyBorder="1"/>
    <xf numFmtId="0" fontId="32" fillId="51" borderId="1" xfId="0" applyFont="1" applyFill="1" applyBorder="1"/>
    <xf numFmtId="0" fontId="31" fillId="43" borderId="1" xfId="0" applyFont="1" applyFill="1" applyBorder="1"/>
    <xf numFmtId="0" fontId="36" fillId="43" borderId="1" xfId="0" applyFont="1" applyFill="1" applyBorder="1"/>
    <xf numFmtId="0" fontId="32" fillId="43" borderId="1" xfId="0" applyFont="1" applyFill="1" applyBorder="1"/>
    <xf numFmtId="0" fontId="31" fillId="47" borderId="1" xfId="0" applyFont="1" applyFill="1" applyBorder="1"/>
    <xf numFmtId="0" fontId="36" fillId="47" borderId="1" xfId="0" applyFont="1" applyFill="1" applyBorder="1"/>
    <xf numFmtId="0" fontId="32" fillId="47" borderId="1" xfId="0" applyFont="1" applyFill="1" applyBorder="1"/>
    <xf numFmtId="0" fontId="37" fillId="0" borderId="0" xfId="0" applyFont="1" applyFill="1" applyBorder="1" applyAlignment="1"/>
    <xf numFmtId="0" fontId="38" fillId="0" borderId="0" xfId="0" applyFont="1" applyFill="1" applyBorder="1" applyAlignment="1"/>
    <xf numFmtId="0" fontId="38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34" fillId="0" borderId="0" xfId="0" applyFont="1" applyFill="1"/>
    <xf numFmtId="0" fontId="39" fillId="4" borderId="30" xfId="0" applyFont="1" applyFill="1" applyBorder="1"/>
    <xf numFmtId="0" fontId="39" fillId="4" borderId="44" xfId="0" applyFont="1" applyFill="1" applyBorder="1"/>
    <xf numFmtId="0" fontId="39" fillId="4" borderId="31" xfId="0" applyFont="1" applyFill="1" applyBorder="1" applyAlignment="1">
      <alignment horizontal="center"/>
    </xf>
    <xf numFmtId="0" fontId="39" fillId="4" borderId="32" xfId="0" applyFont="1" applyFill="1" applyBorder="1" applyAlignment="1">
      <alignment horizontal="center"/>
    </xf>
    <xf numFmtId="0" fontId="39" fillId="4" borderId="45" xfId="0" applyFont="1" applyFill="1" applyBorder="1" applyAlignment="1">
      <alignment horizontal="center"/>
    </xf>
    <xf numFmtId="0" fontId="39" fillId="4" borderId="33" xfId="0" applyFont="1" applyFill="1" applyBorder="1"/>
    <xf numFmtId="0" fontId="39" fillId="4" borderId="0" xfId="0" applyFont="1" applyFill="1" applyBorder="1" applyAlignment="1">
      <alignment horizontal="center"/>
    </xf>
    <xf numFmtId="0" fontId="39" fillId="4" borderId="6" xfId="0" applyFont="1" applyFill="1" applyBorder="1" applyAlignment="1">
      <alignment horizontal="center"/>
    </xf>
    <xf numFmtId="0" fontId="39" fillId="4" borderId="7" xfId="0" applyFont="1" applyFill="1" applyBorder="1" applyAlignment="1">
      <alignment horizontal="center"/>
    </xf>
    <xf numFmtId="0" fontId="39" fillId="4" borderId="46" xfId="0" applyFont="1" applyFill="1" applyBorder="1" applyAlignment="1">
      <alignment horizontal="center"/>
    </xf>
    <xf numFmtId="0" fontId="39" fillId="4" borderId="43" xfId="0" applyFont="1" applyFill="1" applyBorder="1"/>
    <xf numFmtId="0" fontId="39" fillId="4" borderId="47" xfId="0" applyFont="1" applyFill="1" applyBorder="1"/>
    <xf numFmtId="0" fontId="39" fillId="4" borderId="42" xfId="0" applyFont="1" applyFill="1" applyBorder="1" applyAlignment="1">
      <alignment horizontal="center"/>
    </xf>
    <xf numFmtId="0" fontId="39" fillId="4" borderId="41" xfId="0" applyFont="1" applyFill="1" applyBorder="1" applyAlignment="1">
      <alignment horizontal="center"/>
    </xf>
    <xf numFmtId="0" fontId="39" fillId="4" borderId="48" xfId="0" applyFont="1" applyFill="1" applyBorder="1" applyAlignment="1">
      <alignment horizontal="center"/>
    </xf>
    <xf numFmtId="0" fontId="39" fillId="2" borderId="27" xfId="0" applyFont="1" applyFill="1" applyBorder="1" applyAlignment="1">
      <alignment horizontal="center"/>
    </xf>
    <xf numFmtId="0" fontId="39" fillId="2" borderId="28" xfId="0" applyFont="1" applyFill="1" applyBorder="1" applyAlignment="1">
      <alignment horizontal="center"/>
    </xf>
    <xf numFmtId="0" fontId="39" fillId="54" borderId="28" xfId="0" applyFont="1" applyFill="1" applyBorder="1" applyAlignment="1">
      <alignment horizontal="center"/>
    </xf>
    <xf numFmtId="0" fontId="39" fillId="54" borderId="29" xfId="0" applyFont="1" applyFill="1" applyBorder="1" applyAlignment="1">
      <alignment horizontal="center"/>
    </xf>
    <xf numFmtId="0" fontId="39" fillId="56" borderId="27" xfId="0" applyFont="1" applyFill="1" applyBorder="1" applyAlignment="1">
      <alignment horizontal="center"/>
    </xf>
    <xf numFmtId="0" fontId="39" fillId="56" borderId="28" xfId="0" applyFont="1" applyFill="1" applyBorder="1" applyAlignment="1">
      <alignment horizontal="center"/>
    </xf>
    <xf numFmtId="0" fontId="39" fillId="45" borderId="28" xfId="0" applyFont="1" applyFill="1" applyBorder="1" applyAlignment="1">
      <alignment horizontal="center"/>
    </xf>
    <xf numFmtId="0" fontId="39" fillId="45" borderId="29" xfId="0" applyFont="1" applyFill="1" applyBorder="1" applyAlignment="1">
      <alignment horizontal="center"/>
    </xf>
    <xf numFmtId="0" fontId="39" fillId="55" borderId="27" xfId="0" applyFont="1" applyFill="1" applyBorder="1" applyAlignment="1">
      <alignment horizontal="center"/>
    </xf>
    <xf numFmtId="0" fontId="39" fillId="55" borderId="28" xfId="0" applyFont="1" applyFill="1" applyBorder="1" applyAlignment="1">
      <alignment horizontal="center"/>
    </xf>
    <xf numFmtId="0" fontId="39" fillId="55" borderId="29" xfId="0" applyFont="1" applyFill="1" applyBorder="1" applyAlignment="1">
      <alignment horizontal="center"/>
    </xf>
    <xf numFmtId="0" fontId="39" fillId="53" borderId="49" xfId="0" applyFont="1" applyFill="1" applyBorder="1"/>
    <xf numFmtId="0" fontId="39" fillId="53" borderId="39" xfId="0" applyFont="1" applyFill="1" applyBorder="1"/>
    <xf numFmtId="0" fontId="39" fillId="53" borderId="39" xfId="0" applyFont="1" applyFill="1" applyBorder="1" applyAlignment="1">
      <alignment horizontal="center"/>
    </xf>
    <xf numFmtId="0" fontId="39" fillId="53" borderId="40" xfId="0" applyFont="1" applyFill="1" applyBorder="1" applyAlignment="1">
      <alignment horizontal="center"/>
    </xf>
    <xf numFmtId="0" fontId="40" fillId="0" borderId="51" xfId="0" applyFont="1" applyFill="1" applyBorder="1"/>
    <xf numFmtId="0" fontId="40" fillId="0" borderId="13" xfId="0" applyFont="1" applyFill="1" applyBorder="1"/>
    <xf numFmtId="0" fontId="40" fillId="0" borderId="10" xfId="0" applyFont="1" applyFill="1" applyBorder="1"/>
    <xf numFmtId="0" fontId="40" fillId="0" borderId="8" xfId="0" applyFont="1" applyFill="1" applyBorder="1"/>
    <xf numFmtId="0" fontId="40" fillId="0" borderId="10" xfId="0" applyFont="1" applyFill="1" applyBorder="1" applyAlignment="1">
      <alignment horizontal="right" vertical="center"/>
    </xf>
    <xf numFmtId="0" fontId="39" fillId="44" borderId="10" xfId="0" applyFont="1" applyFill="1" applyBorder="1" applyAlignment="1">
      <alignment horizontal="right" vertical="center"/>
    </xf>
    <xf numFmtId="0" fontId="39" fillId="0" borderId="10" xfId="0" applyFont="1" applyFill="1" applyBorder="1" applyAlignment="1">
      <alignment horizontal="right" vertical="center"/>
    </xf>
    <xf numFmtId="0" fontId="39" fillId="53" borderId="10" xfId="0" applyFont="1" applyFill="1" applyBorder="1" applyAlignment="1">
      <alignment horizontal="right" vertical="center"/>
    </xf>
    <xf numFmtId="0" fontId="40" fillId="0" borderId="9" xfId="0" applyFont="1" applyFill="1" applyBorder="1" applyAlignment="1">
      <alignment horizontal="right" vertical="center"/>
    </xf>
    <xf numFmtId="0" fontId="39" fillId="44" borderId="9" xfId="0" applyFont="1" applyFill="1" applyBorder="1" applyAlignment="1">
      <alignment horizontal="right" vertical="center"/>
    </xf>
    <xf numFmtId="0" fontId="39" fillId="53" borderId="38" xfId="0" applyFont="1" applyFill="1" applyBorder="1" applyAlignment="1">
      <alignment horizontal="right" vertical="center"/>
    </xf>
    <xf numFmtId="0" fontId="40" fillId="0" borderId="1" xfId="0" applyFont="1" applyFill="1" applyBorder="1"/>
    <xf numFmtId="0" fontId="40" fillId="0" borderId="11" xfId="0" applyFont="1" applyFill="1" applyBorder="1"/>
    <xf numFmtId="0" fontId="39" fillId="0" borderId="1" xfId="0" applyFont="1" applyFill="1" applyBorder="1" applyAlignment="1">
      <alignment horizontal="right" vertical="center"/>
    </xf>
    <xf numFmtId="0" fontId="40" fillId="0" borderId="1" xfId="0" applyFont="1" applyFill="1" applyBorder="1" applyAlignment="1">
      <alignment horizontal="right" vertical="center"/>
    </xf>
    <xf numFmtId="0" fontId="39" fillId="53" borderId="28" xfId="0" applyFont="1" applyFill="1" applyBorder="1" applyAlignment="1">
      <alignment horizontal="right" vertical="center"/>
    </xf>
    <xf numFmtId="0" fontId="39" fillId="48" borderId="49" xfId="0" applyFont="1" applyFill="1" applyBorder="1"/>
    <xf numFmtId="0" fontId="39" fillId="48" borderId="39" xfId="0" applyFont="1" applyFill="1" applyBorder="1"/>
    <xf numFmtId="0" fontId="39" fillId="48" borderId="39" xfId="0" applyFont="1" applyFill="1" applyBorder="1" applyAlignment="1">
      <alignment horizontal="right" vertical="center"/>
    </xf>
    <xf numFmtId="0" fontId="39" fillId="48" borderId="40" xfId="0" applyFont="1" applyFill="1" applyBorder="1" applyAlignment="1">
      <alignment horizontal="right" vertical="center"/>
    </xf>
    <xf numFmtId="0" fontId="39" fillId="49" borderId="10" xfId="0" applyFont="1" applyFill="1" applyBorder="1" applyAlignment="1">
      <alignment horizontal="right" vertical="center"/>
    </xf>
    <xf numFmtId="0" fontId="39" fillId="6" borderId="10" xfId="0" applyFont="1" applyFill="1" applyBorder="1" applyAlignment="1">
      <alignment horizontal="right" vertical="center"/>
    </xf>
    <xf numFmtId="0" fontId="39" fillId="48" borderId="10" xfId="0" applyFont="1" applyFill="1" applyBorder="1" applyAlignment="1">
      <alignment horizontal="right" vertical="center"/>
    </xf>
    <xf numFmtId="0" fontId="39" fillId="48" borderId="38" xfId="0" applyFont="1" applyFill="1" applyBorder="1" applyAlignment="1">
      <alignment horizontal="right" vertical="center"/>
    </xf>
    <xf numFmtId="0" fontId="39" fillId="6" borderId="1" xfId="0" applyFont="1" applyFill="1" applyBorder="1" applyAlignment="1">
      <alignment horizontal="right" vertical="center"/>
    </xf>
    <xf numFmtId="0" fontId="39" fillId="49" borderId="1" xfId="0" applyFont="1" applyFill="1" applyBorder="1" applyAlignment="1">
      <alignment horizontal="right" vertical="center"/>
    </xf>
    <xf numFmtId="0" fontId="39" fillId="48" borderId="1" xfId="0" applyFont="1" applyFill="1" applyBorder="1" applyAlignment="1">
      <alignment horizontal="right" vertical="center"/>
    </xf>
    <xf numFmtId="0" fontId="40" fillId="0" borderId="1" xfId="0" applyFont="1" applyFill="1" applyBorder="1" applyAlignment="1">
      <alignment shrinkToFit="1"/>
    </xf>
    <xf numFmtId="0" fontId="40" fillId="0" borderId="10" xfId="0" applyFont="1" applyFill="1" applyBorder="1" applyAlignment="1">
      <alignment shrinkToFit="1"/>
    </xf>
    <xf numFmtId="0" fontId="40" fillId="0" borderId="11" xfId="0" applyFont="1" applyFill="1" applyBorder="1" applyAlignment="1">
      <alignment shrinkToFit="1"/>
    </xf>
    <xf numFmtId="0" fontId="39" fillId="48" borderId="28" xfId="0" applyFont="1" applyFill="1" applyBorder="1" applyAlignment="1">
      <alignment horizontal="right" vertical="center"/>
    </xf>
    <xf numFmtId="0" fontId="39" fillId="50" borderId="49" xfId="0" applyFont="1" applyFill="1" applyBorder="1"/>
    <xf numFmtId="0" fontId="39" fillId="50" borderId="39" xfId="0" applyFont="1" applyFill="1" applyBorder="1"/>
    <xf numFmtId="0" fontId="39" fillId="50" borderId="39" xfId="0" applyFont="1" applyFill="1" applyBorder="1" applyAlignment="1">
      <alignment horizontal="right" vertical="center"/>
    </xf>
    <xf numFmtId="0" fontId="39" fillId="50" borderId="40" xfId="0" applyFont="1" applyFill="1" applyBorder="1" applyAlignment="1">
      <alignment horizontal="right" vertical="center"/>
    </xf>
    <xf numFmtId="0" fontId="39" fillId="51" borderId="10" xfId="0" applyFont="1" applyFill="1" applyBorder="1" applyAlignment="1">
      <alignment horizontal="right" vertical="center"/>
    </xf>
    <xf numFmtId="0" fontId="39" fillId="50" borderId="10" xfId="0" applyFont="1" applyFill="1" applyBorder="1" applyAlignment="1">
      <alignment horizontal="right" vertical="center"/>
    </xf>
    <xf numFmtId="0" fontId="39" fillId="50" borderId="38" xfId="0" applyFont="1" applyFill="1" applyBorder="1" applyAlignment="1">
      <alignment horizontal="right" vertical="center"/>
    </xf>
    <xf numFmtId="0" fontId="39" fillId="50" borderId="28" xfId="0" applyFont="1" applyFill="1" applyBorder="1" applyAlignment="1">
      <alignment horizontal="right" vertical="center"/>
    </xf>
    <xf numFmtId="0" fontId="39" fillId="54" borderId="49" xfId="0" applyFont="1" applyFill="1" applyBorder="1"/>
    <xf numFmtId="0" fontId="39" fillId="54" borderId="39" xfId="0" applyFont="1" applyFill="1" applyBorder="1"/>
    <xf numFmtId="0" fontId="39" fillId="54" borderId="39" xfId="0" applyFont="1" applyFill="1" applyBorder="1" applyAlignment="1">
      <alignment horizontal="right" vertical="center"/>
    </xf>
    <xf numFmtId="0" fontId="39" fillId="54" borderId="40" xfId="0" applyFont="1" applyFill="1" applyBorder="1" applyAlignment="1">
      <alignment horizontal="right" vertical="center"/>
    </xf>
    <xf numFmtId="0" fontId="39" fillId="43" borderId="10" xfId="0" applyFont="1" applyFill="1" applyBorder="1" applyAlignment="1">
      <alignment horizontal="right" vertical="center"/>
    </xf>
    <xf numFmtId="0" fontId="39" fillId="54" borderId="10" xfId="0" applyFont="1" applyFill="1" applyBorder="1" applyAlignment="1">
      <alignment horizontal="right" vertical="center"/>
    </xf>
    <xf numFmtId="0" fontId="39" fillId="54" borderId="38" xfId="0" applyFont="1" applyFill="1" applyBorder="1" applyAlignment="1">
      <alignment horizontal="right" vertical="center"/>
    </xf>
    <xf numFmtId="0" fontId="39" fillId="54" borderId="4" xfId="0" applyFont="1" applyFill="1" applyBorder="1" applyAlignment="1">
      <alignment horizontal="right" vertical="center"/>
    </xf>
    <xf numFmtId="0" fontId="39" fillId="57" borderId="62" xfId="0" applyFont="1" applyFill="1" applyBorder="1"/>
    <xf numFmtId="0" fontId="39" fillId="57" borderId="63" xfId="0" applyFont="1" applyFill="1" applyBorder="1"/>
    <xf numFmtId="0" fontId="39" fillId="57" borderId="63" xfId="0" applyFont="1" applyFill="1" applyBorder="1" applyAlignment="1">
      <alignment horizontal="right" vertical="center"/>
    </xf>
    <xf numFmtId="0" fontId="39" fillId="57" borderId="64" xfId="0" applyFont="1" applyFill="1" applyBorder="1" applyAlignment="1">
      <alignment horizontal="right" vertical="center"/>
    </xf>
    <xf numFmtId="0" fontId="40" fillId="0" borderId="53" xfId="0" applyFont="1" applyFill="1" applyBorder="1"/>
    <xf numFmtId="0" fontId="40" fillId="0" borderId="9" xfId="0" applyFont="1" applyFill="1" applyBorder="1"/>
    <xf numFmtId="0" fontId="39" fillId="46" borderId="10" xfId="0" applyFont="1" applyFill="1" applyBorder="1" applyAlignment="1">
      <alignment horizontal="right" vertical="center"/>
    </xf>
    <xf numFmtId="0" fontId="39" fillId="57" borderId="10" xfId="0" applyFont="1" applyFill="1" applyBorder="1" applyAlignment="1">
      <alignment horizontal="right" vertical="center"/>
    </xf>
    <xf numFmtId="0" fontId="39" fillId="57" borderId="38" xfId="0" applyFont="1" applyFill="1" applyBorder="1" applyAlignment="1">
      <alignment horizontal="right" vertical="center"/>
    </xf>
    <xf numFmtId="0" fontId="39" fillId="57" borderId="4" xfId="0" applyFont="1" applyFill="1" applyBorder="1" applyAlignment="1">
      <alignment horizontal="right" vertical="center"/>
    </xf>
    <xf numFmtId="0" fontId="39" fillId="45" borderId="62" xfId="0" applyFont="1" applyFill="1" applyBorder="1"/>
    <xf numFmtId="0" fontId="39" fillId="45" borderId="63" xfId="0" applyFont="1" applyFill="1" applyBorder="1" applyAlignment="1">
      <alignment horizontal="center"/>
    </xf>
    <xf numFmtId="0" fontId="39" fillId="45" borderId="63" xfId="0" applyFont="1" applyFill="1" applyBorder="1" applyAlignment="1">
      <alignment horizontal="right" vertical="center"/>
    </xf>
    <xf numFmtId="0" fontId="39" fillId="45" borderId="64" xfId="0" applyFont="1" applyFill="1" applyBorder="1" applyAlignment="1">
      <alignment horizontal="right" vertical="center"/>
    </xf>
    <xf numFmtId="0" fontId="40" fillId="0" borderId="33" xfId="0" applyFont="1" applyFill="1" applyBorder="1" applyAlignment="1">
      <alignment horizontal="center"/>
    </xf>
    <xf numFmtId="0" fontId="40" fillId="0" borderId="6" xfId="0" applyFont="1" applyFill="1" applyBorder="1" applyAlignment="1">
      <alignment horizontal="center"/>
    </xf>
    <xf numFmtId="0" fontId="40" fillId="0" borderId="7" xfId="0" applyFont="1" applyFill="1" applyBorder="1" applyAlignment="1">
      <alignment horizontal="left"/>
    </xf>
    <xf numFmtId="0" fontId="40" fillId="0" borderId="7" xfId="0" applyFont="1" applyFill="1" applyBorder="1" applyAlignment="1">
      <alignment horizontal="center"/>
    </xf>
    <xf numFmtId="0" fontId="39" fillId="45" borderId="50" xfId="0" applyFont="1" applyFill="1" applyBorder="1" applyAlignment="1">
      <alignment horizontal="center"/>
    </xf>
    <xf numFmtId="0" fontId="39" fillId="8" borderId="41" xfId="0" applyFont="1" applyFill="1" applyBorder="1" applyAlignment="1">
      <alignment horizontal="right" vertical="center"/>
    </xf>
    <xf numFmtId="0" fontId="34" fillId="0" borderId="0" xfId="0" applyFont="1"/>
    <xf numFmtId="0" fontId="34" fillId="0" borderId="0" xfId="0" applyFont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32" fillId="0" borderId="0" xfId="0" applyFont="1" applyFill="1"/>
    <xf numFmtId="0" fontId="31" fillId="0" borderId="0" xfId="0" applyFont="1" applyAlignment="1">
      <alignment horizontal="center" shrinkToFit="1"/>
    </xf>
    <xf numFmtId="0" fontId="32" fillId="0" borderId="0" xfId="0" applyFont="1" applyAlignment="1">
      <alignment horizontal="center" shrinkToFit="1"/>
    </xf>
    <xf numFmtId="2" fontId="32" fillId="0" borderId="0" xfId="0" applyNumberFormat="1" applyFont="1" applyAlignment="1">
      <alignment horizontal="center" shrinkToFit="1"/>
    </xf>
    <xf numFmtId="0" fontId="41" fillId="0" borderId="0" xfId="0" applyFont="1" applyAlignment="1">
      <alignment horizontal="center" shrinkToFit="1"/>
    </xf>
    <xf numFmtId="0" fontId="42" fillId="0" borderId="0" xfId="0" applyFont="1" applyAlignment="1">
      <alignment horizontal="center" shrinkToFit="1"/>
    </xf>
    <xf numFmtId="0" fontId="31" fillId="0" borderId="0" xfId="0" applyFont="1" applyAlignment="1">
      <alignment shrinkToFit="1"/>
    </xf>
    <xf numFmtId="0" fontId="32" fillId="0" borderId="0" xfId="0" applyFont="1" applyAlignment="1">
      <alignment shrinkToFit="1"/>
    </xf>
    <xf numFmtId="0" fontId="34" fillId="0" borderId="0" xfId="0" applyFont="1" applyAlignment="1">
      <alignment shrinkToFit="1"/>
    </xf>
    <xf numFmtId="0" fontId="30" fillId="0" borderId="0" xfId="0" applyFont="1" applyAlignment="1">
      <alignment shrinkToFit="1"/>
    </xf>
    <xf numFmtId="0" fontId="34" fillId="0" borderId="0" xfId="0" applyFont="1" applyAlignment="1">
      <alignment horizontal="center" shrinkToFit="1"/>
    </xf>
    <xf numFmtId="0" fontId="30" fillId="0" borderId="0" xfId="0" applyFont="1" applyAlignment="1">
      <alignment horizontal="center" shrinkToFit="1"/>
    </xf>
    <xf numFmtId="0" fontId="4" fillId="0" borderId="1" xfId="0" applyFont="1" applyBorder="1" applyAlignment="1">
      <alignment horizontal="center"/>
    </xf>
    <xf numFmtId="0" fontId="23" fillId="0" borderId="0" xfId="0" applyFont="1"/>
    <xf numFmtId="0" fontId="4" fillId="4" borderId="10" xfId="0" applyFont="1" applyFill="1" applyBorder="1" applyAlignment="1">
      <alignment horizontal="center"/>
    </xf>
    <xf numFmtId="0" fontId="4" fillId="3" borderId="11" xfId="0" applyFont="1" applyFill="1" applyBorder="1"/>
    <xf numFmtId="0" fontId="4" fillId="3" borderId="12" xfId="0" applyFont="1" applyFill="1" applyBorder="1"/>
    <xf numFmtId="0" fontId="4" fillId="6" borderId="11" xfId="0" applyFont="1" applyFill="1" applyBorder="1"/>
    <xf numFmtId="0" fontId="4" fillId="6" borderId="12" xfId="0" applyFont="1" applyFill="1" applyBorder="1"/>
    <xf numFmtId="0" fontId="4" fillId="5" borderId="11" xfId="0" applyFont="1" applyFill="1" applyBorder="1"/>
    <xf numFmtId="0" fontId="4" fillId="5" borderId="12" xfId="0" applyFont="1" applyFill="1" applyBorder="1"/>
    <xf numFmtId="0" fontId="4" fillId="43" borderId="11" xfId="0" applyFont="1" applyFill="1" applyBorder="1"/>
    <xf numFmtId="0" fontId="4" fillId="43" borderId="12" xfId="0" applyFont="1" applyFill="1" applyBorder="1"/>
    <xf numFmtId="0" fontId="4" fillId="7" borderId="11" xfId="0" applyFont="1" applyFill="1" applyBorder="1"/>
    <xf numFmtId="0" fontId="4" fillId="7" borderId="12" xfId="0" applyFont="1" applyFill="1" applyBorder="1"/>
    <xf numFmtId="0" fontId="39" fillId="45" borderId="63" xfId="0" applyFont="1" applyFill="1" applyBorder="1" applyAlignment="1">
      <alignment horizontal="center"/>
    </xf>
    <xf numFmtId="0" fontId="4" fillId="52" borderId="1" xfId="0" applyFont="1" applyFill="1" applyBorder="1" applyAlignment="1">
      <alignment horizontal="center"/>
    </xf>
    <xf numFmtId="0" fontId="4" fillId="56" borderId="1" xfId="0" applyFont="1" applyFill="1" applyBorder="1" applyAlignment="1">
      <alignment horizontal="center"/>
    </xf>
    <xf numFmtId="0" fontId="32" fillId="0" borderId="1" xfId="0" applyFont="1" applyFill="1" applyBorder="1"/>
    <xf numFmtId="0" fontId="36" fillId="0" borderId="1" xfId="0" applyFont="1" applyFill="1" applyBorder="1"/>
    <xf numFmtId="0" fontId="32" fillId="0" borderId="0" xfId="0" applyFont="1" applyFill="1" applyAlignment="1">
      <alignment horizontal="center"/>
    </xf>
    <xf numFmtId="0" fontId="36" fillId="0" borderId="0" xfId="0" applyFont="1" applyFill="1"/>
    <xf numFmtId="0" fontId="40" fillId="44" borderId="8" xfId="0" applyFont="1" applyFill="1" applyBorder="1"/>
    <xf numFmtId="0" fontId="40" fillId="49" borderId="8" xfId="0" applyFont="1" applyFill="1" applyBorder="1"/>
    <xf numFmtId="0" fontId="40" fillId="49" borderId="11" xfId="0" applyFont="1" applyFill="1" applyBorder="1" applyAlignment="1">
      <alignment shrinkToFit="1"/>
    </xf>
    <xf numFmtId="0" fontId="40" fillId="49" borderId="11" xfId="0" applyFont="1" applyFill="1" applyBorder="1"/>
    <xf numFmtId="0" fontId="40" fillId="51" borderId="8" xfId="0" applyFont="1" applyFill="1" applyBorder="1"/>
    <xf numFmtId="0" fontId="40" fillId="43" borderId="8" xfId="0" applyFont="1" applyFill="1" applyBorder="1"/>
    <xf numFmtId="0" fontId="40" fillId="46" borderId="8" xfId="0" applyFont="1" applyFill="1" applyBorder="1"/>
    <xf numFmtId="0" fontId="40" fillId="45" borderId="7" xfId="0" applyFont="1" applyFill="1" applyBorder="1" applyAlignment="1">
      <alignment horizontal="center"/>
    </xf>
    <xf numFmtId="0" fontId="39" fillId="45" borderId="50" xfId="0" applyFont="1" applyFill="1" applyBorder="1" applyAlignment="1">
      <alignment horizontal="center" vertical="center"/>
    </xf>
    <xf numFmtId="0" fontId="34" fillId="0" borderId="0" xfId="0" applyFont="1" applyFill="1" applyAlignment="1">
      <alignment horizontal="center"/>
    </xf>
    <xf numFmtId="0" fontId="40" fillId="0" borderId="7" xfId="0" applyFont="1" applyFill="1" applyBorder="1" applyAlignment="1">
      <alignment horizontal="center" vertical="center"/>
    </xf>
    <xf numFmtId="0" fontId="40" fillId="45" borderId="7" xfId="0" applyFont="1" applyFill="1" applyBorder="1" applyAlignment="1">
      <alignment horizontal="center" vertical="center"/>
    </xf>
    <xf numFmtId="0" fontId="39" fillId="45" borderId="10" xfId="0" applyFont="1" applyFill="1" applyBorder="1" applyAlignment="1">
      <alignment horizontal="center" vertical="center"/>
    </xf>
    <xf numFmtId="0" fontId="40" fillId="0" borderId="10" xfId="0" applyFont="1" applyFill="1" applyBorder="1" applyAlignment="1">
      <alignment horizontal="center" vertical="center"/>
    </xf>
    <xf numFmtId="0" fontId="40" fillId="0" borderId="9" xfId="0" applyFont="1" applyFill="1" applyBorder="1" applyAlignment="1">
      <alignment horizontal="center" vertical="center"/>
    </xf>
    <xf numFmtId="0" fontId="39" fillId="0" borderId="10" xfId="0" applyFont="1" applyFill="1" applyBorder="1" applyAlignment="1">
      <alignment horizontal="center" vertical="center"/>
    </xf>
    <xf numFmtId="0" fontId="39" fillId="45" borderId="38" xfId="0" applyFont="1" applyFill="1" applyBorder="1" applyAlignment="1">
      <alignment horizontal="center" vertical="center"/>
    </xf>
    <xf numFmtId="0" fontId="4" fillId="52" borderId="1" xfId="0" applyFont="1" applyFill="1" applyBorder="1" applyAlignment="1">
      <alignment horizontal="center"/>
    </xf>
    <xf numFmtId="0" fontId="32" fillId="45" borderId="1" xfId="0" applyFont="1" applyFill="1" applyBorder="1"/>
    <xf numFmtId="0" fontId="36" fillId="45" borderId="1" xfId="0" applyFont="1" applyFill="1" applyBorder="1"/>
    <xf numFmtId="0" fontId="31" fillId="45" borderId="0" xfId="0" applyFont="1" applyFill="1"/>
    <xf numFmtId="0" fontId="39" fillId="59" borderId="10" xfId="0" applyFont="1" applyFill="1" applyBorder="1" applyAlignment="1">
      <alignment horizontal="right" vertical="center"/>
    </xf>
    <xf numFmtId="0" fontId="39" fillId="59" borderId="28" xfId="0" applyFont="1" applyFill="1" applyBorder="1" applyAlignment="1">
      <alignment horizontal="right" vertical="center"/>
    </xf>
    <xf numFmtId="0" fontId="39" fillId="59" borderId="4" xfId="0" applyFont="1" applyFill="1" applyBorder="1" applyAlignment="1">
      <alignment horizontal="right" vertical="center"/>
    </xf>
    <xf numFmtId="0" fontId="40" fillId="59" borderId="7" xfId="0" applyFont="1" applyFill="1" applyBorder="1" applyAlignment="1">
      <alignment horizontal="center" vertical="center"/>
    </xf>
    <xf numFmtId="0" fontId="39" fillId="59" borderId="50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3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2" borderId="1" xfId="0" applyFont="1" applyFill="1" applyBorder="1" applyAlignment="1">
      <alignment horizontal="center"/>
    </xf>
    <xf numFmtId="0" fontId="4" fillId="54" borderId="1" xfId="0" applyFont="1" applyFill="1" applyBorder="1" applyAlignment="1">
      <alignment horizontal="center"/>
    </xf>
    <xf numFmtId="0" fontId="4" fillId="47" borderId="4" xfId="0" applyFont="1" applyFill="1" applyBorder="1" applyAlignment="1">
      <alignment horizontal="center"/>
    </xf>
    <xf numFmtId="0" fontId="4" fillId="56" borderId="1" xfId="0" applyFont="1" applyFill="1" applyBorder="1" applyAlignment="1">
      <alignment horizontal="center"/>
    </xf>
    <xf numFmtId="0" fontId="4" fillId="48" borderId="1" xfId="0" applyFont="1" applyFill="1" applyBorder="1" applyAlignment="1">
      <alignment horizontal="center"/>
    </xf>
    <xf numFmtId="0" fontId="4" fillId="50" borderId="1" xfId="0" applyFont="1" applyFill="1" applyBorder="1" applyAlignment="1">
      <alignment horizontal="center"/>
    </xf>
    <xf numFmtId="0" fontId="4" fillId="45" borderId="12" xfId="0" applyFont="1" applyFill="1" applyBorder="1" applyAlignment="1">
      <alignment horizontal="center"/>
    </xf>
    <xf numFmtId="0" fontId="4" fillId="45" borderId="13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4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2" borderId="1" xfId="0" applyFont="1" applyFill="1" applyBorder="1" applyAlignment="1">
      <alignment horizontal="center"/>
    </xf>
    <xf numFmtId="0" fontId="4" fillId="0" borderId="1" xfId="26" applyFont="1" applyFill="1" applyBorder="1" applyAlignment="1">
      <alignment horizontal="center" vertical="center" shrinkToFit="1"/>
    </xf>
    <xf numFmtId="0" fontId="31" fillId="44" borderId="0" xfId="0" applyFont="1" applyFill="1" applyAlignment="1">
      <alignment horizontal="center"/>
    </xf>
    <xf numFmtId="0" fontId="31" fillId="43" borderId="0" xfId="0" applyFont="1" applyFill="1"/>
    <xf numFmtId="0" fontId="31" fillId="43" borderId="0" xfId="0" applyFont="1" applyFill="1" applyAlignment="1">
      <alignment horizontal="center"/>
    </xf>
    <xf numFmtId="0" fontId="31" fillId="44" borderId="1" xfId="0" applyFont="1" applyFill="1" applyBorder="1" applyAlignment="1">
      <alignment horizontal="center"/>
    </xf>
    <xf numFmtId="0" fontId="32" fillId="0" borderId="1" xfId="0" applyFont="1" applyFill="1" applyBorder="1" applyAlignment="1">
      <alignment horizontal="center"/>
    </xf>
    <xf numFmtId="0" fontId="36" fillId="0" borderId="1" xfId="0" applyFont="1" applyFill="1" applyBorder="1" applyAlignment="1">
      <alignment horizontal="center"/>
    </xf>
    <xf numFmtId="0" fontId="31" fillId="0" borderId="0" xfId="0" applyFont="1" applyFill="1" applyAlignment="1">
      <alignment horizontal="center"/>
    </xf>
    <xf numFmtId="0" fontId="31" fillId="44" borderId="0" xfId="0" applyFont="1" applyFill="1"/>
    <xf numFmtId="0" fontId="31" fillId="48" borderId="1" xfId="0" applyFont="1" applyFill="1" applyBorder="1"/>
    <xf numFmtId="0" fontId="31" fillId="48" borderId="1" xfId="0" applyFont="1" applyFill="1" applyBorder="1" applyAlignment="1">
      <alignment horizontal="center"/>
    </xf>
    <xf numFmtId="0" fontId="35" fillId="48" borderId="1" xfId="0" applyFont="1" applyFill="1" applyBorder="1" applyAlignment="1">
      <alignment horizontal="center"/>
    </xf>
    <xf numFmtId="0" fontId="32" fillId="48" borderId="1" xfId="0" applyFont="1" applyFill="1" applyBorder="1"/>
    <xf numFmtId="0" fontId="35" fillId="48" borderId="1" xfId="0" applyFont="1" applyFill="1" applyBorder="1"/>
    <xf numFmtId="0" fontId="36" fillId="48" borderId="1" xfId="0" applyFont="1" applyFill="1" applyBorder="1"/>
    <xf numFmtId="0" fontId="31" fillId="48" borderId="0" xfId="0" applyFont="1" applyFill="1"/>
    <xf numFmtId="0" fontId="35" fillId="48" borderId="0" xfId="0" applyFont="1" applyFill="1"/>
    <xf numFmtId="0" fontId="35" fillId="48" borderId="0" xfId="0" applyFont="1" applyFill="1" applyAlignment="1">
      <alignment horizontal="center"/>
    </xf>
    <xf numFmtId="0" fontId="31" fillId="51" borderId="0" xfId="0" applyFont="1" applyFill="1"/>
    <xf numFmtId="0" fontId="31" fillId="47" borderId="0" xfId="0" applyFont="1" applyFill="1"/>
    <xf numFmtId="0" fontId="36" fillId="0" borderId="0" xfId="0" applyFont="1" applyFill="1" applyAlignment="1">
      <alignment horizontal="center"/>
    </xf>
    <xf numFmtId="0" fontId="36" fillId="43" borderId="0" xfId="0" applyFont="1" applyFill="1" applyAlignment="1">
      <alignment horizontal="center"/>
    </xf>
    <xf numFmtId="0" fontId="36" fillId="44" borderId="1" xfId="0" applyFont="1" applyFill="1" applyBorder="1" applyAlignment="1">
      <alignment horizontal="center"/>
    </xf>
    <xf numFmtId="0" fontId="36" fillId="48" borderId="1" xfId="0" applyFont="1" applyFill="1" applyBorder="1" applyAlignment="1">
      <alignment horizontal="center"/>
    </xf>
    <xf numFmtId="0" fontId="36" fillId="48" borderId="0" xfId="0" applyFont="1" applyFill="1" applyAlignment="1">
      <alignment horizontal="center"/>
    </xf>
    <xf numFmtId="0" fontId="36" fillId="51" borderId="1" xfId="0" applyFont="1" applyFill="1" applyBorder="1" applyAlignment="1">
      <alignment horizontal="center"/>
    </xf>
    <xf numFmtId="0" fontId="36" fillId="43" borderId="1" xfId="0" applyFont="1" applyFill="1" applyBorder="1" applyAlignment="1">
      <alignment horizontal="center"/>
    </xf>
    <xf numFmtId="0" fontId="36" fillId="47" borderId="1" xfId="0" applyFont="1" applyFill="1" applyBorder="1" applyAlignment="1">
      <alignment horizontal="center"/>
    </xf>
    <xf numFmtId="0" fontId="36" fillId="45" borderId="1" xfId="0" applyFont="1" applyFill="1" applyBorder="1" applyAlignment="1">
      <alignment horizontal="center"/>
    </xf>
    <xf numFmtId="187" fontId="1" fillId="0" borderId="1" xfId="44" applyNumberFormat="1" applyFont="1" applyFill="1" applyBorder="1" applyAlignment="1">
      <alignment horizontal="center" vertical="center" shrinkToFit="1"/>
    </xf>
    <xf numFmtId="0" fontId="39" fillId="54" borderId="30" xfId="0" applyFont="1" applyFill="1" applyBorder="1" applyAlignment="1">
      <alignment horizontal="center"/>
    </xf>
    <xf numFmtId="0" fontId="39" fillId="54" borderId="44" xfId="0" applyFont="1" applyFill="1" applyBorder="1" applyAlignment="1">
      <alignment horizontal="center"/>
    </xf>
    <xf numFmtId="0" fontId="39" fillId="54" borderId="66" xfId="0" applyFont="1" applyFill="1" applyBorder="1" applyAlignment="1">
      <alignment horizontal="center"/>
    </xf>
    <xf numFmtId="0" fontId="39" fillId="43" borderId="25" xfId="0" applyFont="1" applyFill="1" applyBorder="1" applyAlignment="1">
      <alignment horizontal="center"/>
    </xf>
    <xf numFmtId="0" fontId="39" fillId="43" borderId="1" xfId="0" applyFont="1" applyFill="1" applyBorder="1" applyAlignment="1">
      <alignment horizontal="center"/>
    </xf>
    <xf numFmtId="0" fontId="39" fillId="43" borderId="11" xfId="0" applyFont="1" applyFill="1" applyBorder="1" applyAlignment="1">
      <alignment horizontal="center"/>
    </xf>
    <xf numFmtId="0" fontId="39" fillId="55" borderId="39" xfId="0" applyFont="1" applyFill="1" applyBorder="1" applyAlignment="1">
      <alignment horizontal="center"/>
    </xf>
    <xf numFmtId="0" fontId="39" fillId="55" borderId="40" xfId="0" applyFont="1" applyFill="1" applyBorder="1" applyAlignment="1">
      <alignment horizontal="center"/>
    </xf>
    <xf numFmtId="0" fontId="39" fillId="45" borderId="49" xfId="0" applyFont="1" applyFill="1" applyBorder="1" applyAlignment="1">
      <alignment horizontal="center"/>
    </xf>
    <xf numFmtId="0" fontId="39" fillId="45" borderId="39" xfId="0" applyFont="1" applyFill="1" applyBorder="1" applyAlignment="1">
      <alignment horizontal="center"/>
    </xf>
    <xf numFmtId="0" fontId="39" fillId="45" borderId="40" xfId="0" applyFont="1" applyFill="1" applyBorder="1" applyAlignment="1">
      <alignment horizontal="center"/>
    </xf>
    <xf numFmtId="0" fontId="39" fillId="54" borderId="52" xfId="0" applyFont="1" applyFill="1" applyBorder="1" applyAlignment="1">
      <alignment horizontal="center"/>
    </xf>
    <xf numFmtId="0" fontId="39" fillId="54" borderId="4" xfId="0" applyFont="1" applyFill="1" applyBorder="1" applyAlignment="1">
      <alignment horizontal="center"/>
    </xf>
    <xf numFmtId="0" fontId="39" fillId="54" borderId="2" xfId="0" applyFont="1" applyFill="1" applyBorder="1" applyAlignment="1">
      <alignment horizontal="center"/>
    </xf>
    <xf numFmtId="0" fontId="39" fillId="55" borderId="1" xfId="0" applyFont="1" applyFill="1" applyBorder="1" applyAlignment="1">
      <alignment horizontal="center"/>
    </xf>
    <xf numFmtId="0" fontId="39" fillId="55" borderId="26" xfId="0" applyFont="1" applyFill="1" applyBorder="1" applyAlignment="1">
      <alignment horizontal="center"/>
    </xf>
    <xf numFmtId="0" fontId="39" fillId="52" borderId="25" xfId="0" applyFont="1" applyFill="1" applyBorder="1" applyAlignment="1">
      <alignment horizontal="center"/>
    </xf>
    <xf numFmtId="0" fontId="39" fillId="52" borderId="1" xfId="0" applyFont="1" applyFill="1" applyBorder="1" applyAlignment="1">
      <alignment horizontal="center"/>
    </xf>
    <xf numFmtId="0" fontId="39" fillId="52" borderId="11" xfId="0" applyFont="1" applyFill="1" applyBorder="1" applyAlignment="1">
      <alignment horizontal="center"/>
    </xf>
    <xf numFmtId="0" fontId="39" fillId="44" borderId="51" xfId="0" applyFont="1" applyFill="1" applyBorder="1" applyAlignment="1">
      <alignment horizontal="center"/>
    </xf>
    <xf numFmtId="0" fontId="39" fillId="44" borderId="12" xfId="0" applyFont="1" applyFill="1" applyBorder="1" applyAlignment="1">
      <alignment horizontal="center"/>
    </xf>
    <xf numFmtId="0" fontId="39" fillId="44" borderId="1" xfId="0" applyFont="1" applyFill="1" applyBorder="1" applyAlignment="1">
      <alignment horizontal="center"/>
    </xf>
    <xf numFmtId="0" fontId="39" fillId="8" borderId="60" xfId="0" applyFont="1" applyFill="1" applyBorder="1" applyAlignment="1">
      <alignment horizontal="center"/>
    </xf>
    <xf numFmtId="0" fontId="39" fillId="8" borderId="41" xfId="0" applyFont="1" applyFill="1" applyBorder="1" applyAlignment="1">
      <alignment horizontal="center"/>
    </xf>
    <xf numFmtId="0" fontId="39" fillId="8" borderId="61" xfId="0" applyFont="1" applyFill="1" applyBorder="1" applyAlignment="1">
      <alignment horizontal="center"/>
    </xf>
    <xf numFmtId="0" fontId="39" fillId="45" borderId="1" xfId="0" applyFont="1" applyFill="1" applyBorder="1" applyAlignment="1">
      <alignment horizontal="center"/>
    </xf>
    <xf numFmtId="0" fontId="39" fillId="45" borderId="26" xfId="0" applyFont="1" applyFill="1" applyBorder="1" applyAlignment="1">
      <alignment horizontal="center"/>
    </xf>
    <xf numFmtId="0" fontId="39" fillId="53" borderId="27" xfId="0" applyFont="1" applyFill="1" applyBorder="1" applyAlignment="1">
      <alignment horizontal="center"/>
    </xf>
    <xf numFmtId="0" fontId="39" fillId="53" borderId="28" xfId="0" applyFont="1" applyFill="1" applyBorder="1" applyAlignment="1">
      <alignment horizontal="center"/>
    </xf>
    <xf numFmtId="0" fontId="39" fillId="53" borderId="37" xfId="0" applyFont="1" applyFill="1" applyBorder="1" applyAlignment="1">
      <alignment horizontal="center"/>
    </xf>
    <xf numFmtId="0" fontId="39" fillId="48" borderId="27" xfId="0" applyFont="1" applyFill="1" applyBorder="1" applyAlignment="1">
      <alignment horizontal="center"/>
    </xf>
    <xf numFmtId="0" fontId="39" fillId="48" borderId="28" xfId="0" applyFont="1" applyFill="1" applyBorder="1" applyAlignment="1">
      <alignment horizontal="center"/>
    </xf>
    <xf numFmtId="0" fontId="39" fillId="48" borderId="37" xfId="0" applyFont="1" applyFill="1" applyBorder="1" applyAlignment="1">
      <alignment horizontal="center"/>
    </xf>
    <xf numFmtId="0" fontId="39" fillId="50" borderId="27" xfId="0" applyFont="1" applyFill="1" applyBorder="1" applyAlignment="1">
      <alignment horizontal="center"/>
    </xf>
    <xf numFmtId="0" fontId="39" fillId="50" borderId="28" xfId="0" applyFont="1" applyFill="1" applyBorder="1" applyAlignment="1">
      <alignment horizontal="center"/>
    </xf>
    <xf numFmtId="0" fontId="39" fillId="50" borderId="37" xfId="0" applyFont="1" applyFill="1" applyBorder="1" applyAlignment="1">
      <alignment horizontal="center"/>
    </xf>
    <xf numFmtId="0" fontId="39" fillId="43" borderId="12" xfId="0" applyFont="1" applyFill="1" applyBorder="1" applyAlignment="1">
      <alignment horizontal="center"/>
    </xf>
    <xf numFmtId="0" fontId="39" fillId="43" borderId="13" xfId="0" applyFont="1" applyFill="1" applyBorder="1" applyAlignment="1">
      <alignment horizontal="center"/>
    </xf>
    <xf numFmtId="0" fontId="39" fillId="54" borderId="1" xfId="0" applyFont="1" applyFill="1" applyBorder="1" applyAlignment="1">
      <alignment horizontal="center"/>
    </xf>
    <xf numFmtId="0" fontId="39" fillId="54" borderId="26" xfId="0" applyFont="1" applyFill="1" applyBorder="1" applyAlignment="1">
      <alignment horizontal="center"/>
    </xf>
    <xf numFmtId="0" fontId="39" fillId="45" borderId="62" xfId="0" applyFont="1" applyFill="1" applyBorder="1" applyAlignment="1">
      <alignment horizontal="center"/>
    </xf>
    <xf numFmtId="0" fontId="39" fillId="45" borderId="63" xfId="0" applyFont="1" applyFill="1" applyBorder="1" applyAlignment="1">
      <alignment horizontal="center"/>
    </xf>
    <xf numFmtId="0" fontId="39" fillId="45" borderId="65" xfId="0" applyFont="1" applyFill="1" applyBorder="1" applyAlignment="1">
      <alignment horizontal="center"/>
    </xf>
    <xf numFmtId="0" fontId="39" fillId="57" borderId="52" xfId="0" applyFont="1" applyFill="1" applyBorder="1" applyAlignment="1">
      <alignment horizontal="center"/>
    </xf>
    <xf numFmtId="0" fontId="39" fillId="57" borderId="4" xfId="0" applyFont="1" applyFill="1" applyBorder="1" applyAlignment="1">
      <alignment horizontal="center"/>
    </xf>
    <xf numFmtId="0" fontId="39" fillId="57" borderId="2" xfId="0" applyFont="1" applyFill="1" applyBorder="1" applyAlignment="1">
      <alignment horizontal="center"/>
    </xf>
    <xf numFmtId="0" fontId="4" fillId="52" borderId="1" xfId="0" applyFont="1" applyFill="1" applyBorder="1" applyAlignment="1">
      <alignment horizontal="center"/>
    </xf>
    <xf numFmtId="0" fontId="4" fillId="56" borderId="1" xfId="0" applyFont="1" applyFill="1" applyBorder="1" applyAlignment="1">
      <alignment horizontal="center"/>
    </xf>
    <xf numFmtId="0" fontId="4" fillId="48" borderId="1" xfId="0" applyFont="1" applyFill="1" applyBorder="1" applyAlignment="1">
      <alignment horizontal="center"/>
    </xf>
    <xf numFmtId="0" fontId="4" fillId="50" borderId="1" xfId="0" applyFont="1" applyFill="1" applyBorder="1" applyAlignment="1">
      <alignment horizontal="center"/>
    </xf>
    <xf numFmtId="0" fontId="4" fillId="45" borderId="11" xfId="0" applyFont="1" applyFill="1" applyBorder="1" applyAlignment="1">
      <alignment horizontal="center"/>
    </xf>
    <xf numFmtId="0" fontId="4" fillId="45" borderId="12" xfId="0" applyFont="1" applyFill="1" applyBorder="1" applyAlignment="1">
      <alignment horizontal="center"/>
    </xf>
    <xf numFmtId="0" fontId="4" fillId="45" borderId="13" xfId="0" applyFont="1" applyFill="1" applyBorder="1" applyAlignment="1">
      <alignment horizontal="center"/>
    </xf>
    <xf numFmtId="0" fontId="27" fillId="0" borderId="15" xfId="0" applyFont="1" applyFill="1" applyBorder="1" applyAlignment="1">
      <alignment horizontal="center"/>
    </xf>
    <xf numFmtId="0" fontId="4" fillId="54" borderId="1" xfId="0" applyFont="1" applyFill="1" applyBorder="1" applyAlignment="1">
      <alignment horizontal="center"/>
    </xf>
    <xf numFmtId="0" fontId="4" fillId="47" borderId="4" xfId="0" applyFont="1" applyFill="1" applyBorder="1" applyAlignment="1">
      <alignment horizontal="center"/>
    </xf>
    <xf numFmtId="0" fontId="29" fillId="0" borderId="15" xfId="0" applyFont="1" applyBorder="1" applyAlignment="1">
      <alignment horizontal="center"/>
    </xf>
    <xf numFmtId="0" fontId="31" fillId="4" borderId="11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13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2" fillId="8" borderId="11" xfId="0" applyFont="1" applyFill="1" applyBorder="1" applyAlignment="1">
      <alignment horizontal="center"/>
    </xf>
    <xf numFmtId="0" fontId="32" fillId="8" borderId="13" xfId="0" applyFont="1" applyFill="1" applyBorder="1" applyAlignment="1">
      <alignment horizontal="center"/>
    </xf>
    <xf numFmtId="0" fontId="31" fillId="4" borderId="2" xfId="0" applyFont="1" applyFill="1" applyBorder="1" applyAlignment="1">
      <alignment horizontal="center" vertical="center"/>
    </xf>
    <xf numFmtId="0" fontId="31" fillId="4" borderId="14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center" vertical="center"/>
    </xf>
    <xf numFmtId="0" fontId="31" fillId="4" borderId="15" xfId="0" applyFont="1" applyFill="1" applyBorder="1" applyAlignment="1">
      <alignment horizontal="center" vertical="center"/>
    </xf>
    <xf numFmtId="0" fontId="31" fillId="4" borderId="9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3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5" borderId="11" xfId="26" applyFont="1" applyFill="1" applyBorder="1" applyAlignment="1">
      <alignment horizontal="center" vertical="center"/>
    </xf>
    <xf numFmtId="0" fontId="4" fillId="55" borderId="13" xfId="26" applyFont="1" applyFill="1" applyBorder="1" applyAlignment="1">
      <alignment horizontal="center" vertical="center"/>
    </xf>
    <xf numFmtId="0" fontId="4" fillId="4" borderId="1" xfId="26" applyFont="1" applyFill="1" applyBorder="1" applyAlignment="1">
      <alignment horizontal="center" vertical="center"/>
    </xf>
    <xf numFmtId="0" fontId="4" fillId="55" borderId="11" xfId="26" applyFont="1" applyFill="1" applyBorder="1" applyAlignment="1">
      <alignment horizontal="center" shrinkToFit="1"/>
    </xf>
    <xf numFmtId="0" fontId="4" fillId="55" borderId="13" xfId="26" applyFont="1" applyFill="1" applyBorder="1" applyAlignment="1">
      <alignment horizontal="center" shrinkToFit="1"/>
    </xf>
    <xf numFmtId="0" fontId="4" fillId="52" borderId="1" xfId="26" applyFont="1" applyFill="1" applyBorder="1" applyAlignment="1">
      <alignment horizontal="center" vertical="center"/>
    </xf>
    <xf numFmtId="0" fontId="26" fillId="0" borderId="0" xfId="26" applyFont="1" applyFill="1" applyAlignment="1">
      <alignment horizontal="center"/>
    </xf>
    <xf numFmtId="0" fontId="4" fillId="0" borderId="1" xfId="26" applyFont="1" applyFill="1" applyBorder="1" applyAlignment="1">
      <alignment horizontal="center" vertical="center"/>
    </xf>
    <xf numFmtId="0" fontId="4" fillId="0" borderId="1" xfId="26" applyFont="1" applyFill="1" applyBorder="1" applyAlignment="1">
      <alignment horizontal="center" vertical="center" shrinkToFit="1"/>
    </xf>
    <xf numFmtId="0" fontId="4" fillId="55" borderId="1" xfId="26" applyFont="1" applyFill="1" applyBorder="1" applyAlignment="1">
      <alignment horizontal="center" vertical="center"/>
    </xf>
    <xf numFmtId="49" fontId="4" fillId="55" borderId="11" xfId="0" applyNumberFormat="1" applyFont="1" applyFill="1" applyBorder="1" applyAlignment="1">
      <alignment horizontal="center" shrinkToFit="1"/>
    </xf>
    <xf numFmtId="49" fontId="4" fillId="55" borderId="13" xfId="0" applyNumberFormat="1" applyFont="1" applyFill="1" applyBorder="1" applyAlignment="1">
      <alignment horizontal="center" shrinkToFit="1"/>
    </xf>
    <xf numFmtId="0" fontId="4" fillId="0" borderId="11" xfId="26" applyFont="1" applyFill="1" applyBorder="1" applyAlignment="1">
      <alignment horizontal="center" vertical="center" shrinkToFit="1"/>
    </xf>
    <xf numFmtId="0" fontId="4" fillId="0" borderId="12" xfId="26" applyFont="1" applyFill="1" applyBorder="1" applyAlignment="1">
      <alignment horizontal="center" vertical="center" shrinkToFit="1"/>
    </xf>
    <xf numFmtId="0" fontId="4" fillId="0" borderId="13" xfId="26" applyFont="1" applyFill="1" applyBorder="1" applyAlignment="1">
      <alignment horizontal="center" vertical="center" shrinkToFit="1"/>
    </xf>
    <xf numFmtId="0" fontId="26" fillId="0" borderId="0" xfId="26" applyFont="1" applyFill="1" applyBorder="1" applyAlignment="1">
      <alignment horizontal="center"/>
    </xf>
    <xf numFmtId="0" fontId="27" fillId="0" borderId="2" xfId="26" applyFont="1" applyFill="1" applyBorder="1" applyAlignment="1">
      <alignment horizontal="center" vertical="center"/>
    </xf>
    <xf numFmtId="0" fontId="27" fillId="0" borderId="14" xfId="26" applyFont="1" applyFill="1" applyBorder="1" applyAlignment="1">
      <alignment horizontal="center" vertical="center"/>
    </xf>
    <xf numFmtId="0" fontId="27" fillId="0" borderId="3" xfId="26" applyFont="1" applyFill="1" applyBorder="1" applyAlignment="1">
      <alignment horizontal="center" vertical="center"/>
    </xf>
  </cellXfs>
  <cellStyles count="45">
    <cellStyle name="20% - ส่วนที่ถูกเน้น1" xfId="1" builtinId="30" customBuiltin="1"/>
    <cellStyle name="20% - ส่วนที่ถูกเน้น2" xfId="2" builtinId="34" customBuiltin="1"/>
    <cellStyle name="20% - ส่วนที่ถูกเน้น3" xfId="3" builtinId="38" customBuiltin="1"/>
    <cellStyle name="20% - ส่วนที่ถูกเน้น4" xfId="4" builtinId="42" customBuiltin="1"/>
    <cellStyle name="20% - ส่วนที่ถูกเน้น5" xfId="5" builtinId="46" customBuiltin="1"/>
    <cellStyle name="20% - ส่วนที่ถูกเน้น6" xfId="6" builtinId="50" customBuiltin="1"/>
    <cellStyle name="40% - ส่วนที่ถูกเน้น1" xfId="7" builtinId="31" customBuiltin="1"/>
    <cellStyle name="40% - ส่วนที่ถูกเน้น2" xfId="8" builtinId="35" customBuiltin="1"/>
    <cellStyle name="40% - ส่วนที่ถูกเน้น3" xfId="9" builtinId="39" customBuiltin="1"/>
    <cellStyle name="40% - ส่วนที่ถูกเน้น4" xfId="10" builtinId="43" customBuiltin="1"/>
    <cellStyle name="40% - ส่วนที่ถูกเน้น5" xfId="11" builtinId="47" customBuiltin="1"/>
    <cellStyle name="40% - ส่วนที่ถูกเน้น6" xfId="12" builtinId="51" customBuiltin="1"/>
    <cellStyle name="60% - ส่วนที่ถูกเน้น1" xfId="13" builtinId="32" customBuiltin="1"/>
    <cellStyle name="60% - ส่วนที่ถูกเน้น2" xfId="14" builtinId="36" customBuiltin="1"/>
    <cellStyle name="60% - ส่วนที่ถูกเน้น3" xfId="15" builtinId="40" customBuiltin="1"/>
    <cellStyle name="60% - ส่วนที่ถูกเน้น4" xfId="16" builtinId="44" customBuiltin="1"/>
    <cellStyle name="60% - ส่วนที่ถูกเน้น5" xfId="17" builtinId="48" customBuiltin="1"/>
    <cellStyle name="60% - ส่วนที่ถูกเน้น6" xfId="18" builtinId="52" customBuiltin="1"/>
    <cellStyle name="Normal 2" xfId="42" xr:uid="{00000000-0005-0000-0000-000014000000}"/>
    <cellStyle name="การคำนวณ" xfId="19" builtinId="22" customBuiltin="1"/>
    <cellStyle name="ข้อความเตือน" xfId="20" builtinId="11" customBuiltin="1"/>
    <cellStyle name="ข้อความอธิบาย" xfId="21" builtinId="53" customBuiltin="1"/>
    <cellStyle name="จุลภาค" xfId="44" builtinId="3"/>
    <cellStyle name="ชื่อเรื่อง" xfId="22" builtinId="15" customBuiltin="1"/>
    <cellStyle name="เซลล์ตรวจสอบ" xfId="23" builtinId="23" customBuiltin="1"/>
    <cellStyle name="เซลล์ที่มีลิงก์" xfId="24" builtinId="24" customBuiltin="1"/>
    <cellStyle name="ดี" xfId="25" builtinId="26" customBuiltin="1"/>
    <cellStyle name="ปกติ" xfId="0" builtinId="0"/>
    <cellStyle name="ปกติ_ตารางสถาบันรัฐ" xfId="26" xr:uid="{00000000-0005-0000-0000-00001C000000}"/>
    <cellStyle name="ป้อนค่า" xfId="27" builtinId="20" customBuiltin="1"/>
    <cellStyle name="ปานกลาง" xfId="28" builtinId="28" customBuiltin="1"/>
    <cellStyle name="ผลรวม" xfId="29" builtinId="25" customBuiltin="1"/>
    <cellStyle name="แย่" xfId="30" builtinId="27" customBuiltin="1"/>
    <cellStyle name="ส่วนที่ถูกเน้น1" xfId="31" builtinId="29" customBuiltin="1"/>
    <cellStyle name="ส่วนที่ถูกเน้น2" xfId="32" builtinId="33" customBuiltin="1"/>
    <cellStyle name="ส่วนที่ถูกเน้น3" xfId="33" builtinId="37" customBuiltin="1"/>
    <cellStyle name="ส่วนที่ถูกเน้น4" xfId="34" builtinId="41" customBuiltin="1"/>
    <cellStyle name="ส่วนที่ถูกเน้น5" xfId="35" builtinId="45" customBuiltin="1"/>
    <cellStyle name="ส่วนที่ถูกเน้น6" xfId="36" builtinId="49" customBuiltin="1"/>
    <cellStyle name="แสดงผล" xfId="37" builtinId="21" customBuiltin="1"/>
    <cellStyle name="หมายเหตุ 2" xfId="43" xr:uid="{00000000-0005-0000-0000-000028000000}"/>
    <cellStyle name="หัวเรื่อง 1" xfId="38" builtinId="16" customBuiltin="1"/>
    <cellStyle name="หัวเรื่อง 2" xfId="39" builtinId="17" customBuiltin="1"/>
    <cellStyle name="หัวเรื่อง 3" xfId="40" builtinId="18" customBuiltin="1"/>
    <cellStyle name="หัวเรื่อง 4" xfId="41" builtinId="19" customBuiltin="1"/>
  </cellStyles>
  <dxfs count="0"/>
  <tableStyles count="0" defaultTableStyle="TableStyleMedium2" defaultPivotStyle="PivotStyleLight16"/>
  <colors>
    <mruColors>
      <color rgb="FF0000FF"/>
      <color rgb="FFFFCCFF"/>
      <color rgb="FFCCECFF"/>
      <color rgb="FFCCFFFF"/>
      <color rgb="FFFFFFCC"/>
      <color rgb="FFCCFFCC"/>
      <color rgb="FFFF99FF"/>
      <color rgb="FFFFFF99"/>
      <color rgb="FF99CCFF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%20&#3586;&#3657;&#3629;&#3617;&#3641;&#3621;&#3586;&#3629;&#3649;&#3621;&#3657;&#3623;&#3586;&#3629;&#3629;&#3637;&#3585;\&#3585;&#3614;&#3619;.&#3626;&#3656;&#3591;&#3614;&#3637;&#3656;&#3604;&#3634;&#3623;\&#3626;&#3585;&#3629;.%2059\590921.&#3648;&#3629;&#3585;&#3626;&#3634;&#3619;&#3648;&#3612;&#3618;&#3649;&#3614;&#3619;&#3656;.59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ยกชั้นปี"/>
      <sheetName val="จบปีการศึกษา58"/>
      <sheetName val="เผยแพร่4"/>
      <sheetName val="เผยแพร่5"/>
      <sheetName val="สรุปแยก"/>
      <sheetName val="สรุปรวม"/>
    </sheetNames>
    <sheetDataSet>
      <sheetData sheetId="0">
        <row r="17">
          <cell r="D17" t="str">
            <v xml:space="preserve">เทคโนโลยีออกแบบผลิตภัณฑ์และบรรจุภัณฑ์ </v>
          </cell>
        </row>
        <row r="19">
          <cell r="D19" t="str">
            <v xml:space="preserve">เทคโนโลยีโยธาและสถาปัตยกรรม </v>
          </cell>
        </row>
        <row r="56">
          <cell r="D56" t="str">
            <v>การจัดการการท่องเที่ยวและการโรงแรม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ECD27-F41E-49BC-BF12-D8E8E9E3AE37}">
  <dimension ref="A1:AL55"/>
  <sheetViews>
    <sheetView view="pageBreakPreview" zoomScale="85" zoomScaleNormal="85" zoomScaleSheetLayoutView="85" workbookViewId="0">
      <pane ySplit="2" topLeftCell="A6" activePane="bottomLeft" state="frozen"/>
      <selection pane="bottomLeft" activeCell="S42" sqref="S42"/>
    </sheetView>
  </sheetViews>
  <sheetFormatPr defaultRowHeight="24" x14ac:dyDescent="0.55000000000000004"/>
  <cols>
    <col min="1" max="1" width="32.85546875" style="235" customWidth="1"/>
    <col min="2" max="2" width="5.85546875" style="457" bestFit="1" customWidth="1"/>
    <col min="3" max="3" width="5.140625" style="444" bestFit="1" customWidth="1"/>
    <col min="4" max="4" width="5.85546875" style="457" bestFit="1" customWidth="1"/>
    <col min="5" max="5" width="5.140625" style="444" bestFit="1" customWidth="1"/>
    <col min="6" max="6" width="5.85546875" style="457" bestFit="1" customWidth="1"/>
    <col min="7" max="7" width="5.140625" style="444" bestFit="1" customWidth="1"/>
    <col min="8" max="8" width="5.85546875" style="457" bestFit="1" customWidth="1"/>
    <col min="9" max="9" width="6.42578125" style="444" bestFit="1" customWidth="1"/>
    <col min="10" max="10" width="5.85546875" style="457" bestFit="1" customWidth="1"/>
    <col min="11" max="11" width="6.42578125" style="444" bestFit="1" customWidth="1"/>
    <col min="12" max="12" width="5.85546875" style="457" bestFit="1" customWidth="1"/>
    <col min="13" max="13" width="5.140625" style="444" bestFit="1" customWidth="1"/>
    <col min="14" max="14" width="5.85546875" style="457" bestFit="1" customWidth="1"/>
    <col min="15" max="15" width="5.140625" style="444" bestFit="1" customWidth="1"/>
    <col min="16" max="16" width="5.85546875" style="457" bestFit="1" customWidth="1"/>
    <col min="17" max="17" width="5.140625" style="444" bestFit="1" customWidth="1"/>
    <col min="18" max="18" width="6.42578125" style="387" bestFit="1" customWidth="1"/>
    <col min="19" max="19" width="6.42578125" style="388" customWidth="1"/>
    <col min="20" max="20" width="6.42578125" style="357" customWidth="1"/>
    <col min="21" max="21" width="5.85546875" style="388" bestFit="1" customWidth="1"/>
    <col min="22" max="22" width="5.5703125" style="235" bestFit="1" customWidth="1"/>
    <col min="23" max="23" width="6.42578125" style="388" bestFit="1" customWidth="1"/>
    <col min="24" max="24" width="5.5703125" style="235" bestFit="1" customWidth="1"/>
    <col min="25" max="25" width="6.42578125" style="388" bestFit="1" customWidth="1"/>
    <col min="26" max="26" width="5.5703125" style="235" bestFit="1" customWidth="1"/>
    <col min="27" max="27" width="6.42578125" style="388" bestFit="1" customWidth="1"/>
    <col min="28" max="28" width="5.5703125" style="235" bestFit="1" customWidth="1"/>
    <col min="29" max="29" width="6.42578125" style="388" bestFit="1" customWidth="1"/>
    <col min="30" max="30" width="5.5703125" style="235" bestFit="1" customWidth="1"/>
    <col min="31" max="31" width="6.42578125" style="388" bestFit="1" customWidth="1"/>
    <col min="32" max="32" width="5.5703125" style="235" bestFit="1" customWidth="1"/>
    <col min="33" max="33" width="6.42578125" style="388" bestFit="1" customWidth="1"/>
    <col min="34" max="34" width="5.5703125" style="235" bestFit="1" customWidth="1"/>
    <col min="35" max="35" width="6.28515625" style="457" customWidth="1"/>
    <col min="36" max="36" width="5.140625" style="235" bestFit="1" customWidth="1"/>
    <col min="37" max="37" width="35.42578125" style="235" bestFit="1" customWidth="1"/>
    <col min="38" max="38" width="6.42578125" style="235" bestFit="1" customWidth="1"/>
    <col min="39" max="16384" width="9.140625" style="235"/>
  </cols>
  <sheetData>
    <row r="1" spans="1:38" x14ac:dyDescent="0.55000000000000004">
      <c r="A1" s="231"/>
      <c r="B1" s="458">
        <v>2568</v>
      </c>
      <c r="C1" s="440"/>
      <c r="D1" s="458">
        <v>2567</v>
      </c>
      <c r="E1" s="440"/>
      <c r="F1" s="458">
        <v>2566</v>
      </c>
      <c r="G1" s="440"/>
      <c r="H1" s="458">
        <v>2565</v>
      </c>
      <c r="I1" s="440"/>
      <c r="J1" s="458">
        <v>2564</v>
      </c>
      <c r="K1" s="440"/>
      <c r="L1" s="458">
        <v>2563</v>
      </c>
      <c r="M1" s="440"/>
      <c r="N1" s="458">
        <v>2562</v>
      </c>
      <c r="O1" s="440"/>
      <c r="P1" s="458">
        <v>2561</v>
      </c>
      <c r="Q1" s="440"/>
      <c r="S1" s="233">
        <v>2568</v>
      </c>
      <c r="T1" s="234"/>
      <c r="U1" s="233">
        <v>2567</v>
      </c>
      <c r="V1" s="438"/>
      <c r="W1" s="233">
        <v>2566</v>
      </c>
      <c r="X1" s="234"/>
      <c r="Y1" s="233">
        <v>2565</v>
      </c>
      <c r="Z1" s="234"/>
      <c r="AA1" s="233">
        <v>2564</v>
      </c>
      <c r="AB1" s="234"/>
      <c r="AC1" s="233">
        <v>2563</v>
      </c>
      <c r="AD1" s="234"/>
      <c r="AE1" s="233">
        <v>2562</v>
      </c>
      <c r="AF1" s="234"/>
      <c r="AG1" s="233">
        <v>2561</v>
      </c>
      <c r="AH1" s="234"/>
    </row>
    <row r="2" spans="1:38" x14ac:dyDescent="0.55000000000000004">
      <c r="A2" s="231"/>
      <c r="B2" s="458" t="s">
        <v>8</v>
      </c>
      <c r="C2" s="440" t="s">
        <v>9</v>
      </c>
      <c r="D2" s="458" t="s">
        <v>8</v>
      </c>
      <c r="E2" s="440" t="s">
        <v>9</v>
      </c>
      <c r="F2" s="458" t="s">
        <v>8</v>
      </c>
      <c r="G2" s="440" t="s">
        <v>9</v>
      </c>
      <c r="H2" s="458" t="s">
        <v>8</v>
      </c>
      <c r="I2" s="440" t="s">
        <v>9</v>
      </c>
      <c r="J2" s="458" t="s">
        <v>8</v>
      </c>
      <c r="K2" s="440" t="s">
        <v>9</v>
      </c>
      <c r="L2" s="458" t="s">
        <v>8</v>
      </c>
      <c r="M2" s="440" t="s">
        <v>9</v>
      </c>
      <c r="N2" s="458" t="s">
        <v>8</v>
      </c>
      <c r="O2" s="440" t="s">
        <v>9</v>
      </c>
      <c r="P2" s="458" t="s">
        <v>8</v>
      </c>
      <c r="Q2" s="440" t="s">
        <v>9</v>
      </c>
      <c r="S2" s="236" t="s">
        <v>8</v>
      </c>
      <c r="T2" s="237" t="s">
        <v>9</v>
      </c>
      <c r="U2" s="236" t="s">
        <v>8</v>
      </c>
      <c r="V2" s="237" t="s">
        <v>9</v>
      </c>
      <c r="W2" s="236" t="s">
        <v>8</v>
      </c>
      <c r="X2" s="237" t="s">
        <v>9</v>
      </c>
      <c r="Y2" s="236" t="s">
        <v>8</v>
      </c>
      <c r="Z2" s="237" t="s">
        <v>9</v>
      </c>
      <c r="AA2" s="236" t="s">
        <v>8</v>
      </c>
      <c r="AB2" s="237" t="s">
        <v>9</v>
      </c>
      <c r="AC2" s="236" t="s">
        <v>8</v>
      </c>
      <c r="AD2" s="237" t="s">
        <v>9</v>
      </c>
      <c r="AE2" s="236" t="s">
        <v>8</v>
      </c>
      <c r="AF2" s="237" t="s">
        <v>9</v>
      </c>
      <c r="AG2" s="236" t="s">
        <v>8</v>
      </c>
      <c r="AH2" s="237" t="s">
        <v>9</v>
      </c>
    </row>
    <row r="3" spans="1:38" s="445" customFormat="1" x14ac:dyDescent="0.55000000000000004">
      <c r="A3" s="238" t="s">
        <v>13</v>
      </c>
      <c r="B3" s="459">
        <v>32</v>
      </c>
      <c r="C3" s="441">
        <v>8</v>
      </c>
      <c r="D3" s="459">
        <v>23</v>
      </c>
      <c r="E3" s="441">
        <v>7</v>
      </c>
      <c r="F3" s="459">
        <v>34</v>
      </c>
      <c r="G3" s="441">
        <v>4</v>
      </c>
      <c r="H3" s="459">
        <v>12</v>
      </c>
      <c r="I3" s="441">
        <v>3</v>
      </c>
      <c r="J3" s="459">
        <v>2</v>
      </c>
      <c r="K3" s="441">
        <v>2</v>
      </c>
      <c r="L3" s="459">
        <v>2</v>
      </c>
      <c r="M3" s="441">
        <v>0</v>
      </c>
      <c r="N3" s="459">
        <v>4</v>
      </c>
      <c r="O3" s="441">
        <v>0</v>
      </c>
      <c r="P3" s="459">
        <v>2</v>
      </c>
      <c r="Q3" s="441">
        <v>0</v>
      </c>
      <c r="R3" s="442">
        <f t="shared" ref="R3:R34" si="0">SUM(B3:Q3)</f>
        <v>135</v>
      </c>
      <c r="S3" s="239">
        <v>0</v>
      </c>
      <c r="T3" s="240">
        <v>0</v>
      </c>
      <c r="U3" s="239">
        <v>0</v>
      </c>
      <c r="V3" s="238">
        <v>0</v>
      </c>
      <c r="W3" s="239">
        <v>0</v>
      </c>
      <c r="X3" s="240">
        <v>0</v>
      </c>
      <c r="Y3" s="239">
        <v>0</v>
      </c>
      <c r="Z3" s="240">
        <v>0</v>
      </c>
      <c r="AA3" s="239">
        <v>0</v>
      </c>
      <c r="AB3" s="240">
        <v>0</v>
      </c>
      <c r="AC3" s="239">
        <v>0</v>
      </c>
      <c r="AD3" s="240">
        <v>0</v>
      </c>
      <c r="AE3" s="239">
        <v>0</v>
      </c>
      <c r="AF3" s="240">
        <v>0</v>
      </c>
      <c r="AG3" s="239">
        <v>0</v>
      </c>
      <c r="AH3" s="240">
        <v>0</v>
      </c>
      <c r="AI3" s="443">
        <f>SUM(U3:AH3)</f>
        <v>0</v>
      </c>
      <c r="AJ3" s="235"/>
      <c r="AK3" s="445" t="str">
        <f>A3</f>
        <v>วิทยาการคอมพิวเตอร์</v>
      </c>
      <c r="AL3" s="445">
        <f>SUM(AI3,R3)</f>
        <v>135</v>
      </c>
    </row>
    <row r="4" spans="1:38" s="445" customFormat="1" x14ac:dyDescent="0.55000000000000004">
      <c r="A4" s="238" t="s">
        <v>123</v>
      </c>
      <c r="B4" s="459">
        <v>5</v>
      </c>
      <c r="C4" s="441">
        <v>3</v>
      </c>
      <c r="D4" s="459">
        <v>9</v>
      </c>
      <c r="E4" s="441">
        <v>1</v>
      </c>
      <c r="F4" s="459">
        <v>12</v>
      </c>
      <c r="G4" s="441">
        <v>3</v>
      </c>
      <c r="H4" s="459">
        <v>6</v>
      </c>
      <c r="I4" s="441">
        <v>0</v>
      </c>
      <c r="J4" s="459">
        <v>7</v>
      </c>
      <c r="K4" s="441">
        <v>0</v>
      </c>
      <c r="L4" s="459">
        <v>6</v>
      </c>
      <c r="M4" s="441">
        <v>0</v>
      </c>
      <c r="N4" s="459">
        <v>2</v>
      </c>
      <c r="O4" s="441">
        <v>0</v>
      </c>
      <c r="P4" s="459">
        <v>0</v>
      </c>
      <c r="Q4" s="441">
        <v>0</v>
      </c>
      <c r="R4" s="442">
        <f t="shared" si="0"/>
        <v>54</v>
      </c>
      <c r="S4" s="239">
        <v>0</v>
      </c>
      <c r="T4" s="240">
        <v>0</v>
      </c>
      <c r="U4" s="239">
        <v>0</v>
      </c>
      <c r="V4" s="238">
        <v>0</v>
      </c>
      <c r="W4" s="239">
        <v>3</v>
      </c>
      <c r="X4" s="240">
        <v>0</v>
      </c>
      <c r="Y4" s="239">
        <v>1</v>
      </c>
      <c r="Z4" s="240">
        <v>0</v>
      </c>
      <c r="AA4" s="239">
        <v>6</v>
      </c>
      <c r="AB4" s="240">
        <v>0</v>
      </c>
      <c r="AC4" s="239">
        <v>0</v>
      </c>
      <c r="AD4" s="240">
        <v>0</v>
      </c>
      <c r="AE4" s="239">
        <v>0</v>
      </c>
      <c r="AF4" s="240">
        <v>0</v>
      </c>
      <c r="AG4" s="239">
        <v>0</v>
      </c>
      <c r="AH4" s="240">
        <v>0</v>
      </c>
      <c r="AI4" s="443">
        <f t="shared" ref="AI4:AI8" si="1">SUM(U4:AH4)</f>
        <v>10</v>
      </c>
      <c r="AJ4" s="235"/>
      <c r="AK4" s="445" t="str">
        <f t="shared" ref="AK4:AK54" si="2">A4</f>
        <v>เทคโนโลยีคอมพิวเตอร์และดิจิทัล</v>
      </c>
      <c r="AL4" s="445">
        <f t="shared" ref="AL4:AL54" si="3">SUM(AI4,R4)</f>
        <v>64</v>
      </c>
    </row>
    <row r="5" spans="1:38" s="445" customFormat="1" x14ac:dyDescent="0.55000000000000004">
      <c r="A5" s="238" t="s">
        <v>126</v>
      </c>
      <c r="B5" s="459">
        <v>9</v>
      </c>
      <c r="C5" s="441">
        <v>4</v>
      </c>
      <c r="D5" s="459">
        <v>4</v>
      </c>
      <c r="E5" s="441">
        <v>0</v>
      </c>
      <c r="F5" s="459">
        <v>9</v>
      </c>
      <c r="G5" s="441">
        <v>2</v>
      </c>
      <c r="H5" s="459">
        <v>15</v>
      </c>
      <c r="I5" s="441">
        <v>3</v>
      </c>
      <c r="J5" s="459">
        <v>0</v>
      </c>
      <c r="K5" s="441">
        <v>0</v>
      </c>
      <c r="L5" s="459">
        <v>2</v>
      </c>
      <c r="M5" s="441">
        <v>1</v>
      </c>
      <c r="N5" s="459">
        <v>3</v>
      </c>
      <c r="O5" s="441">
        <v>1</v>
      </c>
      <c r="P5" s="459">
        <v>1</v>
      </c>
      <c r="Q5" s="441">
        <v>0</v>
      </c>
      <c r="R5" s="442">
        <f t="shared" si="0"/>
        <v>54</v>
      </c>
      <c r="S5" s="239">
        <v>0</v>
      </c>
      <c r="T5" s="240">
        <v>0</v>
      </c>
      <c r="U5" s="239">
        <v>0</v>
      </c>
      <c r="V5" s="238">
        <v>0</v>
      </c>
      <c r="W5" s="239">
        <v>0</v>
      </c>
      <c r="X5" s="240">
        <v>0</v>
      </c>
      <c r="Y5" s="239">
        <v>0</v>
      </c>
      <c r="Z5" s="240">
        <v>0</v>
      </c>
      <c r="AA5" s="239">
        <v>0</v>
      </c>
      <c r="AB5" s="240">
        <v>0</v>
      </c>
      <c r="AC5" s="239">
        <v>0</v>
      </c>
      <c r="AD5" s="240">
        <v>0</v>
      </c>
      <c r="AE5" s="239">
        <v>0</v>
      </c>
      <c r="AF5" s="240">
        <v>0</v>
      </c>
      <c r="AG5" s="239">
        <v>0</v>
      </c>
      <c r="AH5" s="240">
        <v>0</v>
      </c>
      <c r="AI5" s="443">
        <f t="shared" si="1"/>
        <v>0</v>
      </c>
      <c r="AJ5" s="235"/>
      <c r="AK5" s="445" t="str">
        <f t="shared" si="2"/>
        <v>วิศวกรรมซอฟต์แวร์</v>
      </c>
      <c r="AL5" s="445">
        <f t="shared" si="3"/>
        <v>54</v>
      </c>
    </row>
    <row r="6" spans="1:38" s="445" customFormat="1" x14ac:dyDescent="0.55000000000000004">
      <c r="A6" s="238" t="s">
        <v>16</v>
      </c>
      <c r="B6" s="459">
        <v>6</v>
      </c>
      <c r="C6" s="441">
        <v>35</v>
      </c>
      <c r="D6" s="459">
        <v>3</v>
      </c>
      <c r="E6" s="441">
        <v>32</v>
      </c>
      <c r="F6" s="459">
        <v>2</v>
      </c>
      <c r="G6" s="441">
        <v>48</v>
      </c>
      <c r="H6" s="459">
        <v>4</v>
      </c>
      <c r="I6" s="441">
        <v>61</v>
      </c>
      <c r="J6" s="459">
        <v>0</v>
      </c>
      <c r="K6" s="441">
        <v>6</v>
      </c>
      <c r="L6" s="459">
        <v>3</v>
      </c>
      <c r="M6" s="441">
        <v>3</v>
      </c>
      <c r="N6" s="459">
        <v>1</v>
      </c>
      <c r="O6" s="441">
        <v>3</v>
      </c>
      <c r="P6" s="459">
        <v>0</v>
      </c>
      <c r="Q6" s="441">
        <v>2</v>
      </c>
      <c r="R6" s="442">
        <f t="shared" si="0"/>
        <v>209</v>
      </c>
      <c r="S6" s="239">
        <v>0</v>
      </c>
      <c r="T6" s="240">
        <v>0</v>
      </c>
      <c r="U6" s="239">
        <v>0</v>
      </c>
      <c r="V6" s="238">
        <v>0</v>
      </c>
      <c r="W6" s="239">
        <v>0</v>
      </c>
      <c r="X6" s="240">
        <v>0</v>
      </c>
      <c r="Y6" s="239">
        <v>0</v>
      </c>
      <c r="Z6" s="240">
        <v>0</v>
      </c>
      <c r="AA6" s="239">
        <v>0</v>
      </c>
      <c r="AB6" s="240">
        <v>0</v>
      </c>
      <c r="AC6" s="239">
        <v>0</v>
      </c>
      <c r="AD6" s="240">
        <v>0</v>
      </c>
      <c r="AE6" s="239">
        <v>0</v>
      </c>
      <c r="AF6" s="240">
        <v>0</v>
      </c>
      <c r="AG6" s="239">
        <v>0</v>
      </c>
      <c r="AH6" s="240">
        <v>0</v>
      </c>
      <c r="AI6" s="443">
        <f t="shared" si="1"/>
        <v>0</v>
      </c>
      <c r="AJ6" s="235"/>
      <c r="AK6" s="445" t="str">
        <f t="shared" si="2"/>
        <v>สาธารณสุขชุมชน</v>
      </c>
      <c r="AL6" s="445">
        <f t="shared" si="3"/>
        <v>209</v>
      </c>
    </row>
    <row r="7" spans="1:38" s="445" customFormat="1" x14ac:dyDescent="0.55000000000000004">
      <c r="A7" s="238" t="s">
        <v>17</v>
      </c>
      <c r="B7" s="459">
        <v>58</v>
      </c>
      <c r="C7" s="441">
        <v>20</v>
      </c>
      <c r="D7" s="459">
        <v>39</v>
      </c>
      <c r="E7" s="441">
        <v>12</v>
      </c>
      <c r="F7" s="459">
        <v>63</v>
      </c>
      <c r="G7" s="441">
        <v>8</v>
      </c>
      <c r="H7" s="459">
        <v>56</v>
      </c>
      <c r="I7" s="441">
        <v>15</v>
      </c>
      <c r="J7" s="459">
        <v>32</v>
      </c>
      <c r="K7" s="441">
        <v>7</v>
      </c>
      <c r="L7" s="459">
        <v>17</v>
      </c>
      <c r="M7" s="441">
        <v>1</v>
      </c>
      <c r="N7" s="459">
        <v>20</v>
      </c>
      <c r="O7" s="441">
        <v>3</v>
      </c>
      <c r="P7" s="459">
        <v>9</v>
      </c>
      <c r="Q7" s="441">
        <v>3</v>
      </c>
      <c r="R7" s="442">
        <f t="shared" si="0"/>
        <v>363</v>
      </c>
      <c r="S7" s="239">
        <v>0</v>
      </c>
      <c r="T7" s="240">
        <v>0</v>
      </c>
      <c r="U7" s="239">
        <v>0</v>
      </c>
      <c r="V7" s="238">
        <v>0</v>
      </c>
      <c r="W7" s="239">
        <v>0</v>
      </c>
      <c r="X7" s="240">
        <v>0</v>
      </c>
      <c r="Y7" s="239">
        <v>0</v>
      </c>
      <c r="Z7" s="240">
        <v>0</v>
      </c>
      <c r="AA7" s="239">
        <v>0</v>
      </c>
      <c r="AB7" s="240">
        <v>0</v>
      </c>
      <c r="AC7" s="239">
        <v>0</v>
      </c>
      <c r="AD7" s="240">
        <v>0</v>
      </c>
      <c r="AE7" s="239">
        <v>0</v>
      </c>
      <c r="AF7" s="240">
        <v>0</v>
      </c>
      <c r="AG7" s="239">
        <v>0</v>
      </c>
      <c r="AH7" s="240">
        <v>0</v>
      </c>
      <c r="AI7" s="443">
        <f t="shared" si="1"/>
        <v>0</v>
      </c>
      <c r="AJ7" s="235"/>
      <c r="AK7" s="445" t="str">
        <f t="shared" si="2"/>
        <v>วิทยาศาสตร์การกีฬา</v>
      </c>
      <c r="AL7" s="445">
        <f t="shared" si="3"/>
        <v>363</v>
      </c>
    </row>
    <row r="8" spans="1:38" s="445" customFormat="1" x14ac:dyDescent="0.55000000000000004">
      <c r="A8" s="238" t="s">
        <v>18</v>
      </c>
      <c r="B8" s="459">
        <v>0</v>
      </c>
      <c r="C8" s="441">
        <v>0</v>
      </c>
      <c r="D8" s="459">
        <v>0</v>
      </c>
      <c r="E8" s="441">
        <v>0</v>
      </c>
      <c r="F8" s="459">
        <v>0</v>
      </c>
      <c r="G8" s="441">
        <v>0</v>
      </c>
      <c r="H8" s="459">
        <v>2</v>
      </c>
      <c r="I8" s="441">
        <v>2</v>
      </c>
      <c r="J8" s="459">
        <v>0</v>
      </c>
      <c r="K8" s="441">
        <v>0</v>
      </c>
      <c r="L8" s="459">
        <v>0</v>
      </c>
      <c r="M8" s="441">
        <v>1</v>
      </c>
      <c r="N8" s="459">
        <v>0</v>
      </c>
      <c r="O8" s="441">
        <v>2</v>
      </c>
      <c r="P8" s="459">
        <v>0</v>
      </c>
      <c r="Q8" s="441">
        <v>0</v>
      </c>
      <c r="R8" s="442">
        <f t="shared" si="0"/>
        <v>7</v>
      </c>
      <c r="S8" s="239">
        <v>0</v>
      </c>
      <c r="T8" s="240">
        <v>0</v>
      </c>
      <c r="U8" s="239">
        <v>0</v>
      </c>
      <c r="V8" s="238">
        <v>0</v>
      </c>
      <c r="W8" s="239">
        <v>0</v>
      </c>
      <c r="X8" s="240">
        <v>0</v>
      </c>
      <c r="Y8" s="239">
        <v>0</v>
      </c>
      <c r="Z8" s="240">
        <v>0</v>
      </c>
      <c r="AA8" s="239">
        <v>0</v>
      </c>
      <c r="AB8" s="240">
        <v>0</v>
      </c>
      <c r="AC8" s="239">
        <v>0</v>
      </c>
      <c r="AD8" s="240">
        <v>0</v>
      </c>
      <c r="AE8" s="239">
        <v>0</v>
      </c>
      <c r="AF8" s="240">
        <v>0</v>
      </c>
      <c r="AG8" s="239">
        <v>0</v>
      </c>
      <c r="AH8" s="240">
        <v>0</v>
      </c>
      <c r="AI8" s="443">
        <f t="shared" si="1"/>
        <v>0</v>
      </c>
      <c r="AJ8" s="235"/>
      <c r="AK8" s="445" t="str">
        <f t="shared" si="2"/>
        <v>วิทยาศาสตร์สิ่งแวดล้อม</v>
      </c>
      <c r="AL8" s="445">
        <f t="shared" si="3"/>
        <v>7</v>
      </c>
    </row>
    <row r="9" spans="1:38" s="445" customFormat="1" x14ac:dyDescent="0.55000000000000004">
      <c r="A9" s="238" t="s">
        <v>19</v>
      </c>
      <c r="B9" s="459">
        <v>7</v>
      </c>
      <c r="C9" s="441">
        <v>8</v>
      </c>
      <c r="D9" s="459">
        <v>5</v>
      </c>
      <c r="E9" s="441">
        <v>6</v>
      </c>
      <c r="F9" s="459">
        <v>5</v>
      </c>
      <c r="G9" s="441">
        <v>9</v>
      </c>
      <c r="H9" s="459">
        <v>5</v>
      </c>
      <c r="I9" s="441">
        <v>8</v>
      </c>
      <c r="J9" s="459">
        <v>1</v>
      </c>
      <c r="K9" s="441">
        <v>2</v>
      </c>
      <c r="L9" s="459">
        <v>0</v>
      </c>
      <c r="M9" s="441">
        <v>7</v>
      </c>
      <c r="N9" s="459">
        <v>1</v>
      </c>
      <c r="O9" s="441">
        <v>2</v>
      </c>
      <c r="P9" s="459">
        <v>2</v>
      </c>
      <c r="Q9" s="441">
        <v>2</v>
      </c>
      <c r="R9" s="442">
        <f t="shared" si="0"/>
        <v>70</v>
      </c>
      <c r="S9" s="239">
        <v>0</v>
      </c>
      <c r="T9" s="240">
        <v>0</v>
      </c>
      <c r="U9" s="239">
        <v>0</v>
      </c>
      <c r="V9" s="238">
        <v>0</v>
      </c>
      <c r="W9" s="239">
        <v>0</v>
      </c>
      <c r="X9" s="240">
        <v>0</v>
      </c>
      <c r="Y9" s="239">
        <v>0</v>
      </c>
      <c r="Z9" s="240">
        <v>0</v>
      </c>
      <c r="AA9" s="239">
        <v>0</v>
      </c>
      <c r="AB9" s="240">
        <v>0</v>
      </c>
      <c r="AC9" s="239">
        <v>0</v>
      </c>
      <c r="AD9" s="240">
        <v>0</v>
      </c>
      <c r="AE9" s="239">
        <v>0</v>
      </c>
      <c r="AF9" s="240">
        <v>0</v>
      </c>
      <c r="AG9" s="239">
        <v>0</v>
      </c>
      <c r="AH9" s="240">
        <v>0</v>
      </c>
      <c r="AI9" s="443">
        <f>SUM(S9:AH9)</f>
        <v>0</v>
      </c>
      <c r="AJ9" s="235"/>
      <c r="AK9" s="445" t="str">
        <f t="shared" si="2"/>
        <v>วิศวกรรมโลจิสติกส์</v>
      </c>
      <c r="AL9" s="445">
        <f t="shared" si="3"/>
        <v>70</v>
      </c>
    </row>
    <row r="10" spans="1:38" s="445" customFormat="1" x14ac:dyDescent="0.55000000000000004">
      <c r="A10" s="238" t="s">
        <v>125</v>
      </c>
      <c r="B10" s="459">
        <v>0</v>
      </c>
      <c r="C10" s="441">
        <v>0</v>
      </c>
      <c r="D10" s="459">
        <v>3</v>
      </c>
      <c r="E10" s="441">
        <v>6</v>
      </c>
      <c r="F10" s="459">
        <v>2</v>
      </c>
      <c r="G10" s="441">
        <v>5</v>
      </c>
      <c r="H10" s="459">
        <v>0</v>
      </c>
      <c r="I10" s="441">
        <v>0</v>
      </c>
      <c r="J10" s="459">
        <v>0</v>
      </c>
      <c r="K10" s="441">
        <v>0</v>
      </c>
      <c r="L10" s="459">
        <v>0</v>
      </c>
      <c r="M10" s="441">
        <v>0</v>
      </c>
      <c r="N10" s="459">
        <v>0</v>
      </c>
      <c r="O10" s="441">
        <v>3</v>
      </c>
      <c r="P10" s="459">
        <v>0</v>
      </c>
      <c r="Q10" s="441">
        <v>2</v>
      </c>
      <c r="R10" s="442">
        <f t="shared" si="0"/>
        <v>21</v>
      </c>
      <c r="S10" s="239">
        <v>0</v>
      </c>
      <c r="T10" s="240">
        <v>0</v>
      </c>
      <c r="U10" s="239">
        <v>0</v>
      </c>
      <c r="V10" s="238">
        <v>0</v>
      </c>
      <c r="W10" s="239">
        <v>0</v>
      </c>
      <c r="X10" s="240">
        <v>0</v>
      </c>
      <c r="Y10" s="239">
        <v>0</v>
      </c>
      <c r="Z10" s="240">
        <v>0</v>
      </c>
      <c r="AA10" s="239">
        <v>0</v>
      </c>
      <c r="AB10" s="240">
        <v>0</v>
      </c>
      <c r="AC10" s="239">
        <v>0</v>
      </c>
      <c r="AD10" s="240">
        <v>0</v>
      </c>
      <c r="AE10" s="239">
        <v>0</v>
      </c>
      <c r="AF10" s="240">
        <v>0</v>
      </c>
      <c r="AG10" s="239">
        <v>0</v>
      </c>
      <c r="AH10" s="240">
        <v>0</v>
      </c>
      <c r="AI10" s="443">
        <f t="shared" ref="AI10:AI54" si="4">SUM(S10:AH10)</f>
        <v>0</v>
      </c>
      <c r="AJ10" s="235"/>
      <c r="AK10" s="445" t="str">
        <f t="shared" si="2"/>
        <v>วิทยาศาสตร์และเทคโนโลยีการอาหาร</v>
      </c>
      <c r="AL10" s="445">
        <f t="shared" si="3"/>
        <v>21</v>
      </c>
    </row>
    <row r="11" spans="1:38" s="445" customFormat="1" x14ac:dyDescent="0.55000000000000004">
      <c r="A11" s="238" t="s">
        <v>90</v>
      </c>
      <c r="B11" s="459">
        <v>11</v>
      </c>
      <c r="C11" s="441">
        <v>3</v>
      </c>
      <c r="D11" s="459">
        <v>9</v>
      </c>
      <c r="E11" s="441">
        <v>6</v>
      </c>
      <c r="F11" s="459">
        <v>9</v>
      </c>
      <c r="G11" s="441">
        <v>6</v>
      </c>
      <c r="H11" s="459">
        <v>3</v>
      </c>
      <c r="I11" s="441">
        <v>4</v>
      </c>
      <c r="J11" s="459">
        <v>4</v>
      </c>
      <c r="K11" s="441">
        <v>0</v>
      </c>
      <c r="L11" s="459">
        <v>1</v>
      </c>
      <c r="M11" s="441">
        <v>0</v>
      </c>
      <c r="N11" s="459">
        <v>1</v>
      </c>
      <c r="O11" s="441">
        <v>1</v>
      </c>
      <c r="P11" s="459">
        <v>3</v>
      </c>
      <c r="Q11" s="441">
        <v>0</v>
      </c>
      <c r="R11" s="442">
        <f t="shared" si="0"/>
        <v>61</v>
      </c>
      <c r="S11" s="239">
        <v>0</v>
      </c>
      <c r="T11" s="240">
        <v>0</v>
      </c>
      <c r="U11" s="239">
        <v>0</v>
      </c>
      <c r="V11" s="238">
        <v>0</v>
      </c>
      <c r="W11" s="239">
        <v>0</v>
      </c>
      <c r="X11" s="240">
        <v>0</v>
      </c>
      <c r="Y11" s="239">
        <v>0</v>
      </c>
      <c r="Z11" s="240">
        <v>0</v>
      </c>
      <c r="AA11" s="239">
        <v>0</v>
      </c>
      <c r="AB11" s="240">
        <v>0</v>
      </c>
      <c r="AC11" s="239">
        <v>0</v>
      </c>
      <c r="AD11" s="240">
        <v>0</v>
      </c>
      <c r="AE11" s="239">
        <v>0</v>
      </c>
      <c r="AF11" s="240">
        <v>0</v>
      </c>
      <c r="AG11" s="239">
        <v>0</v>
      </c>
      <c r="AH11" s="240">
        <v>0</v>
      </c>
      <c r="AI11" s="443">
        <f t="shared" si="4"/>
        <v>0</v>
      </c>
      <c r="AJ11" s="235"/>
      <c r="AK11" s="445" t="str">
        <f t="shared" si="2"/>
        <v>เทคโนโลยีการเกษตร</v>
      </c>
      <c r="AL11" s="445">
        <f t="shared" si="3"/>
        <v>61</v>
      </c>
    </row>
    <row r="12" spans="1:38" s="445" customFormat="1" x14ac:dyDescent="0.55000000000000004">
      <c r="A12" s="238" t="s">
        <v>92</v>
      </c>
      <c r="B12" s="459"/>
      <c r="C12" s="441"/>
      <c r="D12" s="459"/>
      <c r="E12" s="441"/>
      <c r="F12" s="459"/>
      <c r="G12" s="441"/>
      <c r="H12" s="459">
        <v>7</v>
      </c>
      <c r="I12" s="441">
        <v>2</v>
      </c>
      <c r="J12" s="459">
        <v>0</v>
      </c>
      <c r="K12" s="441">
        <v>0</v>
      </c>
      <c r="L12" s="459">
        <v>4</v>
      </c>
      <c r="M12" s="441">
        <v>1</v>
      </c>
      <c r="N12" s="459">
        <v>0</v>
      </c>
      <c r="O12" s="441">
        <v>2</v>
      </c>
      <c r="P12" s="459">
        <v>1</v>
      </c>
      <c r="Q12" s="441">
        <v>0</v>
      </c>
      <c r="R12" s="442">
        <f t="shared" si="0"/>
        <v>17</v>
      </c>
      <c r="S12" s="239">
        <v>0</v>
      </c>
      <c r="T12" s="240">
        <v>0</v>
      </c>
      <c r="U12" s="239">
        <v>0</v>
      </c>
      <c r="V12" s="238">
        <v>0</v>
      </c>
      <c r="W12" s="239">
        <v>0</v>
      </c>
      <c r="X12" s="240">
        <v>0</v>
      </c>
      <c r="Y12" s="239">
        <v>0</v>
      </c>
      <c r="Z12" s="240">
        <v>0</v>
      </c>
      <c r="AA12" s="239">
        <v>0</v>
      </c>
      <c r="AB12" s="240">
        <v>0</v>
      </c>
      <c r="AC12" s="239">
        <v>0</v>
      </c>
      <c r="AD12" s="240">
        <v>0</v>
      </c>
      <c r="AE12" s="239">
        <v>0</v>
      </c>
      <c r="AF12" s="240">
        <v>0</v>
      </c>
      <c r="AG12" s="239">
        <v>0</v>
      </c>
      <c r="AH12" s="240">
        <v>0</v>
      </c>
      <c r="AI12" s="443">
        <f t="shared" si="4"/>
        <v>0</v>
      </c>
      <c r="AJ12" s="235"/>
      <c r="AK12" s="445" t="str">
        <f t="shared" si="2"/>
        <v>เทคโนโลยีการจัดการอุตสาหกรรม</v>
      </c>
      <c r="AL12" s="445">
        <f t="shared" si="3"/>
        <v>17</v>
      </c>
    </row>
    <row r="13" spans="1:38" s="445" customFormat="1" x14ac:dyDescent="0.55000000000000004">
      <c r="A13" s="238" t="s">
        <v>161</v>
      </c>
      <c r="B13" s="459">
        <v>6</v>
      </c>
      <c r="C13" s="441">
        <v>2</v>
      </c>
      <c r="D13" s="459">
        <v>6</v>
      </c>
      <c r="E13" s="441">
        <v>2</v>
      </c>
      <c r="F13" s="459">
        <v>3</v>
      </c>
      <c r="G13" s="441">
        <v>5</v>
      </c>
      <c r="H13" s="459"/>
      <c r="I13" s="441"/>
      <c r="J13" s="459"/>
      <c r="K13" s="441"/>
      <c r="L13" s="459"/>
      <c r="M13" s="441"/>
      <c r="N13" s="459"/>
      <c r="O13" s="441"/>
      <c r="P13" s="459"/>
      <c r="Q13" s="441"/>
      <c r="R13" s="442">
        <f t="shared" si="0"/>
        <v>24</v>
      </c>
      <c r="S13" s="239">
        <v>0</v>
      </c>
      <c r="T13" s="240">
        <v>0</v>
      </c>
      <c r="U13" s="239">
        <v>0</v>
      </c>
      <c r="V13" s="238">
        <v>0</v>
      </c>
      <c r="W13" s="239">
        <v>0</v>
      </c>
      <c r="X13" s="240">
        <v>0</v>
      </c>
      <c r="Y13" s="239">
        <v>0</v>
      </c>
      <c r="Z13" s="240">
        <v>0</v>
      </c>
      <c r="AA13" s="239">
        <v>0</v>
      </c>
      <c r="AB13" s="240">
        <v>0</v>
      </c>
      <c r="AC13" s="239">
        <v>0</v>
      </c>
      <c r="AD13" s="240">
        <v>0</v>
      </c>
      <c r="AE13" s="239">
        <v>0</v>
      </c>
      <c r="AF13" s="240">
        <v>0</v>
      </c>
      <c r="AG13" s="239">
        <v>0</v>
      </c>
      <c r="AH13" s="240">
        <v>0</v>
      </c>
      <c r="AI13" s="443">
        <f t="shared" si="4"/>
        <v>0</v>
      </c>
      <c r="AJ13" s="235"/>
      <c r="AK13" s="445" t="str">
        <f t="shared" si="2"/>
        <v>วิศวกรรมการจัดการอุตสาหกรรมและสิ่งแวดล้อม</v>
      </c>
      <c r="AL13" s="445">
        <f t="shared" si="3"/>
        <v>24</v>
      </c>
    </row>
    <row r="14" spans="1:38" s="445" customFormat="1" x14ac:dyDescent="0.55000000000000004">
      <c r="A14" s="238" t="s">
        <v>127</v>
      </c>
      <c r="B14" s="459">
        <v>4</v>
      </c>
      <c r="C14" s="441">
        <v>3</v>
      </c>
      <c r="D14" s="459">
        <v>3</v>
      </c>
      <c r="E14" s="441">
        <v>0</v>
      </c>
      <c r="F14" s="459">
        <v>5</v>
      </c>
      <c r="G14" s="441">
        <v>3</v>
      </c>
      <c r="H14" s="459">
        <v>2</v>
      </c>
      <c r="I14" s="441">
        <v>0</v>
      </c>
      <c r="J14" s="459">
        <v>4</v>
      </c>
      <c r="K14" s="441">
        <v>0</v>
      </c>
      <c r="L14" s="459">
        <v>1</v>
      </c>
      <c r="M14" s="441">
        <v>4</v>
      </c>
      <c r="N14" s="459">
        <v>2</v>
      </c>
      <c r="O14" s="441">
        <v>0</v>
      </c>
      <c r="P14" s="459">
        <v>1</v>
      </c>
      <c r="Q14" s="441">
        <v>0</v>
      </c>
      <c r="R14" s="442">
        <f t="shared" si="0"/>
        <v>32</v>
      </c>
      <c r="S14" s="239">
        <v>0</v>
      </c>
      <c r="T14" s="240">
        <v>0</v>
      </c>
      <c r="U14" s="239">
        <v>0</v>
      </c>
      <c r="V14" s="238">
        <v>0</v>
      </c>
      <c r="W14" s="239">
        <v>0</v>
      </c>
      <c r="X14" s="240">
        <v>0</v>
      </c>
      <c r="Y14" s="239">
        <v>0</v>
      </c>
      <c r="Z14" s="240">
        <v>0</v>
      </c>
      <c r="AA14" s="239">
        <v>0</v>
      </c>
      <c r="AB14" s="240">
        <v>0</v>
      </c>
      <c r="AC14" s="239">
        <v>0</v>
      </c>
      <c r="AD14" s="240">
        <v>0</v>
      </c>
      <c r="AE14" s="239">
        <v>0</v>
      </c>
      <c r="AF14" s="240">
        <v>0</v>
      </c>
      <c r="AG14" s="239">
        <v>0</v>
      </c>
      <c r="AH14" s="240">
        <v>0</v>
      </c>
      <c r="AI14" s="443">
        <f t="shared" si="4"/>
        <v>0</v>
      </c>
      <c r="AJ14" s="235"/>
      <c r="AK14" s="445" t="str">
        <f t="shared" si="2"/>
        <v>ออกแบบผลิตภัณฑ์อุตสาหกรรม</v>
      </c>
      <c r="AL14" s="445">
        <f t="shared" si="3"/>
        <v>32</v>
      </c>
    </row>
    <row r="15" spans="1:38" s="445" customFormat="1" x14ac:dyDescent="0.55000000000000004">
      <c r="A15" s="238" t="s">
        <v>124</v>
      </c>
      <c r="B15" s="459">
        <v>8</v>
      </c>
      <c r="C15" s="441">
        <v>2</v>
      </c>
      <c r="D15" s="459">
        <v>19</v>
      </c>
      <c r="E15" s="441">
        <v>4</v>
      </c>
      <c r="F15" s="459">
        <v>10</v>
      </c>
      <c r="G15" s="441">
        <v>10</v>
      </c>
      <c r="H15" s="459">
        <v>7</v>
      </c>
      <c r="I15" s="441">
        <v>8</v>
      </c>
      <c r="J15" s="459">
        <v>8</v>
      </c>
      <c r="K15" s="441">
        <v>5</v>
      </c>
      <c r="L15" s="459">
        <v>5</v>
      </c>
      <c r="M15" s="441">
        <v>2</v>
      </c>
      <c r="N15" s="459">
        <v>8</v>
      </c>
      <c r="O15" s="441">
        <v>2</v>
      </c>
      <c r="P15" s="459">
        <v>4</v>
      </c>
      <c r="Q15" s="441">
        <v>0</v>
      </c>
      <c r="R15" s="442">
        <f t="shared" si="0"/>
        <v>102</v>
      </c>
      <c r="S15" s="239">
        <v>9</v>
      </c>
      <c r="T15" s="240">
        <v>3</v>
      </c>
      <c r="U15" s="239">
        <v>10</v>
      </c>
      <c r="V15" s="238">
        <v>1</v>
      </c>
      <c r="W15" s="239">
        <v>8</v>
      </c>
      <c r="X15" s="240">
        <v>1</v>
      </c>
      <c r="Y15" s="239">
        <v>8</v>
      </c>
      <c r="Z15" s="240">
        <v>1</v>
      </c>
      <c r="AA15" s="239">
        <v>6</v>
      </c>
      <c r="AB15" s="240">
        <v>0</v>
      </c>
      <c r="AC15" s="239">
        <v>0</v>
      </c>
      <c r="AD15" s="240">
        <v>0</v>
      </c>
      <c r="AE15" s="239">
        <v>0</v>
      </c>
      <c r="AF15" s="240">
        <v>0</v>
      </c>
      <c r="AG15" s="239">
        <v>2</v>
      </c>
      <c r="AH15" s="240">
        <v>0</v>
      </c>
      <c r="AI15" s="443">
        <f t="shared" si="4"/>
        <v>49</v>
      </c>
      <c r="AJ15" s="235"/>
      <c r="AK15" s="445" t="str">
        <f t="shared" si="2"/>
        <v>เทคโนโลยีโยธาและสถาปัตยกรรม</v>
      </c>
      <c r="AL15" s="445">
        <f t="shared" si="3"/>
        <v>151</v>
      </c>
    </row>
    <row r="16" spans="1:38" s="445" customFormat="1" x14ac:dyDescent="0.55000000000000004">
      <c r="A16" s="238" t="s">
        <v>114</v>
      </c>
      <c r="B16" s="459">
        <v>8</v>
      </c>
      <c r="C16" s="441">
        <v>31</v>
      </c>
      <c r="D16" s="459">
        <v>5</v>
      </c>
      <c r="E16" s="441">
        <v>30</v>
      </c>
      <c r="F16" s="459">
        <v>2</v>
      </c>
      <c r="G16" s="441">
        <v>29</v>
      </c>
      <c r="H16" s="459">
        <v>5</v>
      </c>
      <c r="I16" s="441">
        <v>33</v>
      </c>
      <c r="J16" s="459">
        <v>0</v>
      </c>
      <c r="K16" s="441">
        <v>3</v>
      </c>
      <c r="L16" s="459">
        <v>0</v>
      </c>
      <c r="M16" s="441">
        <v>0</v>
      </c>
      <c r="N16" s="459">
        <v>0</v>
      </c>
      <c r="O16" s="441">
        <v>0</v>
      </c>
      <c r="P16" s="459">
        <v>0</v>
      </c>
      <c r="Q16" s="441">
        <v>0</v>
      </c>
      <c r="R16" s="442">
        <f t="shared" si="0"/>
        <v>146</v>
      </c>
      <c r="S16" s="239">
        <v>0</v>
      </c>
      <c r="T16" s="240">
        <v>0</v>
      </c>
      <c r="U16" s="239">
        <v>0</v>
      </c>
      <c r="V16" s="238">
        <v>0</v>
      </c>
      <c r="W16" s="239">
        <v>0</v>
      </c>
      <c r="X16" s="240">
        <v>0</v>
      </c>
      <c r="Y16" s="239">
        <v>0</v>
      </c>
      <c r="Z16" s="240">
        <v>0</v>
      </c>
      <c r="AA16" s="239">
        <v>0</v>
      </c>
      <c r="AB16" s="240">
        <v>0</v>
      </c>
      <c r="AC16" s="239">
        <v>0</v>
      </c>
      <c r="AD16" s="240">
        <v>0</v>
      </c>
      <c r="AE16" s="239">
        <v>0</v>
      </c>
      <c r="AF16" s="240">
        <v>0</v>
      </c>
      <c r="AG16" s="239">
        <v>0</v>
      </c>
      <c r="AH16" s="240">
        <v>0</v>
      </c>
      <c r="AI16" s="443">
        <f t="shared" si="4"/>
        <v>0</v>
      </c>
      <c r="AJ16" s="235"/>
      <c r="AK16" s="445" t="str">
        <f t="shared" si="2"/>
        <v>อาชีวอนามัยและความปลอดภัย</v>
      </c>
      <c r="AL16" s="445">
        <f t="shared" si="3"/>
        <v>146</v>
      </c>
    </row>
    <row r="17" spans="1:38" s="452" customFormat="1" x14ac:dyDescent="0.55000000000000004">
      <c r="A17" s="446" t="s">
        <v>24</v>
      </c>
      <c r="B17" s="460">
        <v>2</v>
      </c>
      <c r="C17" s="447">
        <v>58</v>
      </c>
      <c r="D17" s="460">
        <v>1</v>
      </c>
      <c r="E17" s="447">
        <v>57</v>
      </c>
      <c r="F17" s="460">
        <v>2</v>
      </c>
      <c r="G17" s="447">
        <v>57</v>
      </c>
      <c r="H17" s="460">
        <v>0</v>
      </c>
      <c r="I17" s="447">
        <v>59</v>
      </c>
      <c r="J17" s="460">
        <v>0</v>
      </c>
      <c r="K17" s="447">
        <v>56</v>
      </c>
      <c r="L17" s="460">
        <v>0</v>
      </c>
      <c r="M17" s="447">
        <v>7</v>
      </c>
      <c r="N17" s="460">
        <v>1</v>
      </c>
      <c r="O17" s="447">
        <v>1</v>
      </c>
      <c r="P17" s="460">
        <v>0</v>
      </c>
      <c r="Q17" s="447">
        <v>2</v>
      </c>
      <c r="R17" s="442">
        <f t="shared" si="0"/>
        <v>303</v>
      </c>
      <c r="S17" s="451">
        <v>0</v>
      </c>
      <c r="T17" s="449">
        <v>0</v>
      </c>
      <c r="U17" s="451">
        <v>0</v>
      </c>
      <c r="V17" s="446">
        <v>0</v>
      </c>
      <c r="W17" s="451">
        <v>0</v>
      </c>
      <c r="X17" s="449">
        <v>0</v>
      </c>
      <c r="Y17" s="451">
        <v>0</v>
      </c>
      <c r="Z17" s="449">
        <v>0</v>
      </c>
      <c r="AA17" s="451">
        <v>0</v>
      </c>
      <c r="AB17" s="449">
        <v>0</v>
      </c>
      <c r="AC17" s="451">
        <v>0</v>
      </c>
      <c r="AD17" s="449">
        <v>0</v>
      </c>
      <c r="AE17" s="451">
        <v>0</v>
      </c>
      <c r="AF17" s="449">
        <v>0</v>
      </c>
      <c r="AG17" s="451">
        <v>0</v>
      </c>
      <c r="AH17" s="449">
        <v>0</v>
      </c>
      <c r="AI17" s="443">
        <f t="shared" si="4"/>
        <v>0</v>
      </c>
      <c r="AJ17" s="235"/>
      <c r="AK17" s="452" t="str">
        <f t="shared" si="2"/>
        <v>การศึกษาปฐมวัย</v>
      </c>
      <c r="AL17" s="452">
        <f t="shared" si="3"/>
        <v>303</v>
      </c>
    </row>
    <row r="18" spans="1:38" s="452" customFormat="1" x14ac:dyDescent="0.55000000000000004">
      <c r="A18" s="446" t="s">
        <v>25</v>
      </c>
      <c r="B18" s="460">
        <v>16</v>
      </c>
      <c r="C18" s="447">
        <v>44</v>
      </c>
      <c r="D18" s="460">
        <v>15</v>
      </c>
      <c r="E18" s="447">
        <v>39</v>
      </c>
      <c r="F18" s="460">
        <v>20</v>
      </c>
      <c r="G18" s="447">
        <v>33</v>
      </c>
      <c r="H18" s="460">
        <v>14</v>
      </c>
      <c r="I18" s="447">
        <v>41</v>
      </c>
      <c r="J18" s="460">
        <v>18</v>
      </c>
      <c r="K18" s="447">
        <v>34</v>
      </c>
      <c r="L18" s="460">
        <v>4</v>
      </c>
      <c r="M18" s="447">
        <v>1</v>
      </c>
      <c r="N18" s="460">
        <v>1</v>
      </c>
      <c r="O18" s="447">
        <v>2</v>
      </c>
      <c r="P18" s="460">
        <v>1</v>
      </c>
      <c r="Q18" s="447">
        <v>1</v>
      </c>
      <c r="R18" s="442">
        <f t="shared" si="0"/>
        <v>284</v>
      </c>
      <c r="S18" s="451">
        <v>0</v>
      </c>
      <c r="T18" s="449">
        <v>0</v>
      </c>
      <c r="U18" s="451">
        <v>0</v>
      </c>
      <c r="V18" s="446">
        <v>0</v>
      </c>
      <c r="W18" s="451">
        <v>0</v>
      </c>
      <c r="X18" s="449">
        <v>0</v>
      </c>
      <c r="Y18" s="451">
        <v>0</v>
      </c>
      <c r="Z18" s="449">
        <v>0</v>
      </c>
      <c r="AA18" s="451">
        <v>0</v>
      </c>
      <c r="AB18" s="449">
        <v>0</v>
      </c>
      <c r="AC18" s="451">
        <v>0</v>
      </c>
      <c r="AD18" s="449">
        <v>0</v>
      </c>
      <c r="AE18" s="451">
        <v>0</v>
      </c>
      <c r="AF18" s="449">
        <v>0</v>
      </c>
      <c r="AG18" s="451">
        <v>0</v>
      </c>
      <c r="AH18" s="449">
        <v>0</v>
      </c>
      <c r="AI18" s="443">
        <f t="shared" si="4"/>
        <v>0</v>
      </c>
      <c r="AJ18" s="235"/>
      <c r="AK18" s="452" t="str">
        <f t="shared" si="2"/>
        <v>คณิตศาสตร์</v>
      </c>
      <c r="AL18" s="452">
        <f t="shared" si="3"/>
        <v>284</v>
      </c>
    </row>
    <row r="19" spans="1:38" s="452" customFormat="1" x14ac:dyDescent="0.55000000000000004">
      <c r="A19" s="446" t="s">
        <v>26</v>
      </c>
      <c r="B19" s="460">
        <v>22</v>
      </c>
      <c r="C19" s="447">
        <v>33</v>
      </c>
      <c r="D19" s="460">
        <v>22</v>
      </c>
      <c r="E19" s="447">
        <v>32</v>
      </c>
      <c r="F19" s="460">
        <v>26</v>
      </c>
      <c r="G19" s="447">
        <v>32</v>
      </c>
      <c r="H19" s="460">
        <v>18</v>
      </c>
      <c r="I19" s="447">
        <v>29</v>
      </c>
      <c r="J19" s="460">
        <v>22</v>
      </c>
      <c r="K19" s="447">
        <v>33</v>
      </c>
      <c r="L19" s="460">
        <v>2</v>
      </c>
      <c r="M19" s="447">
        <v>3</v>
      </c>
      <c r="N19" s="460">
        <v>2</v>
      </c>
      <c r="O19" s="447">
        <v>4</v>
      </c>
      <c r="P19" s="460">
        <v>3</v>
      </c>
      <c r="Q19" s="447">
        <v>0</v>
      </c>
      <c r="R19" s="442">
        <f t="shared" si="0"/>
        <v>283</v>
      </c>
      <c r="S19" s="451">
        <v>0</v>
      </c>
      <c r="T19" s="449">
        <v>0</v>
      </c>
      <c r="U19" s="451">
        <v>0</v>
      </c>
      <c r="V19" s="446">
        <v>0</v>
      </c>
      <c r="W19" s="451">
        <v>0</v>
      </c>
      <c r="X19" s="449">
        <v>0</v>
      </c>
      <c r="Y19" s="451">
        <v>0</v>
      </c>
      <c r="Z19" s="449">
        <v>0</v>
      </c>
      <c r="AA19" s="451">
        <v>0</v>
      </c>
      <c r="AB19" s="449">
        <v>0</v>
      </c>
      <c r="AC19" s="451">
        <v>0</v>
      </c>
      <c r="AD19" s="449">
        <v>0</v>
      </c>
      <c r="AE19" s="451">
        <v>0</v>
      </c>
      <c r="AF19" s="449">
        <v>0</v>
      </c>
      <c r="AG19" s="451">
        <v>0</v>
      </c>
      <c r="AH19" s="449">
        <v>0</v>
      </c>
      <c r="AI19" s="443">
        <f t="shared" si="4"/>
        <v>0</v>
      </c>
      <c r="AJ19" s="235"/>
      <c r="AK19" s="452" t="str">
        <f t="shared" si="2"/>
        <v>คอมพิวเตอร์ศึกษา</v>
      </c>
      <c r="AL19" s="452">
        <f t="shared" si="3"/>
        <v>283</v>
      </c>
    </row>
    <row r="20" spans="1:38" s="452" customFormat="1" x14ac:dyDescent="0.55000000000000004">
      <c r="A20" s="446" t="s">
        <v>27</v>
      </c>
      <c r="B20" s="460">
        <v>20</v>
      </c>
      <c r="C20" s="447">
        <v>40</v>
      </c>
      <c r="D20" s="460">
        <v>12</v>
      </c>
      <c r="E20" s="447">
        <v>45</v>
      </c>
      <c r="F20" s="460">
        <v>20</v>
      </c>
      <c r="G20" s="447">
        <v>35</v>
      </c>
      <c r="H20" s="460">
        <v>17</v>
      </c>
      <c r="I20" s="447">
        <v>37</v>
      </c>
      <c r="J20" s="460">
        <v>15</v>
      </c>
      <c r="K20" s="447">
        <v>39</v>
      </c>
      <c r="L20" s="460">
        <v>1</v>
      </c>
      <c r="M20" s="447">
        <v>3</v>
      </c>
      <c r="N20" s="460">
        <v>0</v>
      </c>
      <c r="O20" s="447">
        <v>2</v>
      </c>
      <c r="P20" s="460">
        <v>0</v>
      </c>
      <c r="Q20" s="447">
        <v>2</v>
      </c>
      <c r="R20" s="442">
        <f t="shared" si="0"/>
        <v>288</v>
      </c>
      <c r="S20" s="451">
        <v>0</v>
      </c>
      <c r="T20" s="449">
        <v>0</v>
      </c>
      <c r="U20" s="451">
        <v>0</v>
      </c>
      <c r="V20" s="446">
        <v>0</v>
      </c>
      <c r="W20" s="451">
        <v>0</v>
      </c>
      <c r="X20" s="449">
        <v>0</v>
      </c>
      <c r="Y20" s="451">
        <v>0</v>
      </c>
      <c r="Z20" s="449">
        <v>0</v>
      </c>
      <c r="AA20" s="451">
        <v>0</v>
      </c>
      <c r="AB20" s="449">
        <v>0</v>
      </c>
      <c r="AC20" s="451">
        <v>0</v>
      </c>
      <c r="AD20" s="449">
        <v>0</v>
      </c>
      <c r="AE20" s="451">
        <v>0</v>
      </c>
      <c r="AF20" s="449">
        <v>0</v>
      </c>
      <c r="AG20" s="451">
        <v>0</v>
      </c>
      <c r="AH20" s="449">
        <v>0</v>
      </c>
      <c r="AI20" s="443">
        <f t="shared" si="4"/>
        <v>0</v>
      </c>
      <c r="AJ20" s="235"/>
      <c r="AK20" s="452" t="str">
        <f t="shared" si="2"/>
        <v>ภาษาอังกฤษ</v>
      </c>
      <c r="AL20" s="452">
        <f t="shared" si="3"/>
        <v>288</v>
      </c>
    </row>
    <row r="21" spans="1:38" s="452" customFormat="1" x14ac:dyDescent="0.55000000000000004">
      <c r="A21" s="446" t="s">
        <v>28</v>
      </c>
      <c r="B21" s="460">
        <v>11</v>
      </c>
      <c r="C21" s="447">
        <v>49</v>
      </c>
      <c r="D21" s="460">
        <v>9</v>
      </c>
      <c r="E21" s="447">
        <v>50</v>
      </c>
      <c r="F21" s="460">
        <v>14</v>
      </c>
      <c r="G21" s="447">
        <v>43</v>
      </c>
      <c r="H21" s="460">
        <v>5</v>
      </c>
      <c r="I21" s="447">
        <v>53</v>
      </c>
      <c r="J21" s="460">
        <v>6</v>
      </c>
      <c r="K21" s="447">
        <v>51</v>
      </c>
      <c r="L21" s="460">
        <v>0</v>
      </c>
      <c r="M21" s="447">
        <v>2</v>
      </c>
      <c r="N21" s="460">
        <v>0</v>
      </c>
      <c r="O21" s="447">
        <v>1</v>
      </c>
      <c r="P21" s="460">
        <v>0</v>
      </c>
      <c r="Q21" s="447">
        <v>1</v>
      </c>
      <c r="R21" s="442">
        <f t="shared" si="0"/>
        <v>295</v>
      </c>
      <c r="S21" s="451">
        <v>0</v>
      </c>
      <c r="T21" s="449">
        <v>0</v>
      </c>
      <c r="U21" s="451">
        <v>0</v>
      </c>
      <c r="V21" s="446">
        <v>0</v>
      </c>
      <c r="W21" s="451">
        <v>0</v>
      </c>
      <c r="X21" s="449">
        <v>0</v>
      </c>
      <c r="Y21" s="451">
        <v>0</v>
      </c>
      <c r="Z21" s="449">
        <v>0</v>
      </c>
      <c r="AA21" s="451">
        <v>0</v>
      </c>
      <c r="AB21" s="449">
        <v>0</v>
      </c>
      <c r="AC21" s="451">
        <v>0</v>
      </c>
      <c r="AD21" s="449">
        <v>0</v>
      </c>
      <c r="AE21" s="451">
        <v>0</v>
      </c>
      <c r="AF21" s="449">
        <v>0</v>
      </c>
      <c r="AG21" s="451">
        <v>0</v>
      </c>
      <c r="AH21" s="449">
        <v>0</v>
      </c>
      <c r="AI21" s="443">
        <f t="shared" si="4"/>
        <v>0</v>
      </c>
      <c r="AJ21" s="235"/>
      <c r="AK21" s="452" t="str">
        <f>A21</f>
        <v>ภาษาไทย</v>
      </c>
      <c r="AL21" s="452">
        <f t="shared" si="3"/>
        <v>295</v>
      </c>
    </row>
    <row r="22" spans="1:38" s="452" customFormat="1" x14ac:dyDescent="0.55000000000000004">
      <c r="A22" s="446" t="s">
        <v>29</v>
      </c>
      <c r="B22" s="460">
        <v>20</v>
      </c>
      <c r="C22" s="447">
        <v>40</v>
      </c>
      <c r="D22" s="460">
        <v>13</v>
      </c>
      <c r="E22" s="447">
        <v>36</v>
      </c>
      <c r="F22" s="460">
        <v>24</v>
      </c>
      <c r="G22" s="447">
        <v>33</v>
      </c>
      <c r="H22" s="460">
        <v>14</v>
      </c>
      <c r="I22" s="447">
        <v>42</v>
      </c>
      <c r="J22" s="460">
        <v>16</v>
      </c>
      <c r="K22" s="447">
        <v>39</v>
      </c>
      <c r="L22" s="460">
        <v>3</v>
      </c>
      <c r="M22" s="447">
        <v>5</v>
      </c>
      <c r="N22" s="460">
        <v>3</v>
      </c>
      <c r="O22" s="447">
        <v>2</v>
      </c>
      <c r="P22" s="460">
        <v>1</v>
      </c>
      <c r="Q22" s="447">
        <v>5</v>
      </c>
      <c r="R22" s="442">
        <f t="shared" si="0"/>
        <v>296</v>
      </c>
      <c r="S22" s="451">
        <v>0</v>
      </c>
      <c r="T22" s="449">
        <v>0</v>
      </c>
      <c r="U22" s="451">
        <v>0</v>
      </c>
      <c r="V22" s="446">
        <v>0</v>
      </c>
      <c r="W22" s="451">
        <v>0</v>
      </c>
      <c r="X22" s="449">
        <v>0</v>
      </c>
      <c r="Y22" s="451">
        <v>0</v>
      </c>
      <c r="Z22" s="449">
        <v>0</v>
      </c>
      <c r="AA22" s="451">
        <v>0</v>
      </c>
      <c r="AB22" s="449">
        <v>0</v>
      </c>
      <c r="AC22" s="451">
        <v>0</v>
      </c>
      <c r="AD22" s="449">
        <v>0</v>
      </c>
      <c r="AE22" s="451">
        <v>0</v>
      </c>
      <c r="AF22" s="449">
        <v>0</v>
      </c>
      <c r="AG22" s="451">
        <v>0</v>
      </c>
      <c r="AH22" s="449">
        <v>0</v>
      </c>
      <c r="AI22" s="443">
        <f t="shared" si="4"/>
        <v>0</v>
      </c>
      <c r="AJ22" s="235"/>
      <c r="AK22" s="452" t="str">
        <f t="shared" si="2"/>
        <v>สังคมศึกษา</v>
      </c>
      <c r="AL22" s="452">
        <f t="shared" si="3"/>
        <v>296</v>
      </c>
    </row>
    <row r="23" spans="1:38" s="452" customFormat="1" x14ac:dyDescent="0.55000000000000004">
      <c r="A23" s="446" t="s">
        <v>30</v>
      </c>
      <c r="B23" s="460">
        <v>7</v>
      </c>
      <c r="C23" s="447">
        <v>53</v>
      </c>
      <c r="D23" s="460">
        <v>7</v>
      </c>
      <c r="E23" s="447">
        <v>53</v>
      </c>
      <c r="F23" s="460">
        <v>8</v>
      </c>
      <c r="G23" s="447">
        <v>52</v>
      </c>
      <c r="H23" s="460">
        <v>3</v>
      </c>
      <c r="I23" s="447">
        <v>56</v>
      </c>
      <c r="J23" s="460">
        <v>4</v>
      </c>
      <c r="K23" s="447">
        <v>55</v>
      </c>
      <c r="L23" s="460">
        <v>0</v>
      </c>
      <c r="M23" s="447">
        <v>7</v>
      </c>
      <c r="N23" s="460">
        <v>0</v>
      </c>
      <c r="O23" s="447">
        <v>2</v>
      </c>
      <c r="P23" s="460">
        <v>0</v>
      </c>
      <c r="Q23" s="447">
        <v>1</v>
      </c>
      <c r="R23" s="442">
        <f t="shared" si="0"/>
        <v>308</v>
      </c>
      <c r="S23" s="451">
        <v>0</v>
      </c>
      <c r="T23" s="449">
        <v>0</v>
      </c>
      <c r="U23" s="451">
        <v>0</v>
      </c>
      <c r="V23" s="446">
        <v>0</v>
      </c>
      <c r="W23" s="451">
        <v>0</v>
      </c>
      <c r="X23" s="449">
        <v>0</v>
      </c>
      <c r="Y23" s="451">
        <v>0</v>
      </c>
      <c r="Z23" s="449">
        <v>0</v>
      </c>
      <c r="AA23" s="451">
        <v>0</v>
      </c>
      <c r="AB23" s="449">
        <v>0</v>
      </c>
      <c r="AC23" s="451">
        <v>0</v>
      </c>
      <c r="AD23" s="449">
        <v>0</v>
      </c>
      <c r="AE23" s="451">
        <v>0</v>
      </c>
      <c r="AF23" s="449">
        <v>0</v>
      </c>
      <c r="AG23" s="451">
        <v>0</v>
      </c>
      <c r="AH23" s="449">
        <v>0</v>
      </c>
      <c r="AI23" s="443">
        <f t="shared" si="4"/>
        <v>0</v>
      </c>
      <c r="AJ23" s="235"/>
      <c r="AK23" s="452" t="str">
        <f t="shared" si="2"/>
        <v>การประถมศึกษา</v>
      </c>
      <c r="AL23" s="452">
        <f t="shared" si="3"/>
        <v>308</v>
      </c>
    </row>
    <row r="24" spans="1:38" s="452" customFormat="1" x14ac:dyDescent="0.55000000000000004">
      <c r="A24" s="446" t="s">
        <v>134</v>
      </c>
      <c r="B24" s="460">
        <v>11</v>
      </c>
      <c r="C24" s="447">
        <v>49</v>
      </c>
      <c r="D24" s="460">
        <v>8</v>
      </c>
      <c r="E24" s="447">
        <v>47</v>
      </c>
      <c r="F24" s="460">
        <v>9</v>
      </c>
      <c r="G24" s="447">
        <v>49</v>
      </c>
      <c r="H24" s="460">
        <v>7</v>
      </c>
      <c r="I24" s="447">
        <v>44</v>
      </c>
      <c r="J24" s="460">
        <v>8</v>
      </c>
      <c r="K24" s="447">
        <v>42</v>
      </c>
      <c r="L24" s="460">
        <v>4</v>
      </c>
      <c r="M24" s="447">
        <v>1</v>
      </c>
      <c r="N24" s="460">
        <v>0</v>
      </c>
      <c r="O24" s="447">
        <v>3</v>
      </c>
      <c r="P24" s="460">
        <v>0</v>
      </c>
      <c r="Q24" s="447">
        <v>1</v>
      </c>
      <c r="R24" s="442">
        <f t="shared" si="0"/>
        <v>283</v>
      </c>
      <c r="S24" s="451">
        <v>0</v>
      </c>
      <c r="T24" s="449">
        <v>0</v>
      </c>
      <c r="U24" s="451">
        <v>0</v>
      </c>
      <c r="V24" s="446">
        <v>0</v>
      </c>
      <c r="W24" s="451">
        <v>0</v>
      </c>
      <c r="X24" s="449">
        <v>0</v>
      </c>
      <c r="Y24" s="451">
        <v>0</v>
      </c>
      <c r="Z24" s="449">
        <v>0</v>
      </c>
      <c r="AA24" s="451">
        <v>0</v>
      </c>
      <c r="AB24" s="449">
        <v>0</v>
      </c>
      <c r="AC24" s="451">
        <v>0</v>
      </c>
      <c r="AD24" s="449">
        <v>0</v>
      </c>
      <c r="AE24" s="451">
        <v>0</v>
      </c>
      <c r="AF24" s="449">
        <v>0</v>
      </c>
      <c r="AG24" s="451">
        <v>0</v>
      </c>
      <c r="AH24" s="449">
        <v>0</v>
      </c>
      <c r="AI24" s="443">
        <f t="shared" si="4"/>
        <v>0</v>
      </c>
      <c r="AJ24" s="235"/>
      <c r="AK24" s="452" t="str">
        <f t="shared" si="2"/>
        <v>วิทยาศาสตร์ทั่วไป</v>
      </c>
      <c r="AL24" s="452">
        <f t="shared" si="3"/>
        <v>283</v>
      </c>
    </row>
    <row r="25" spans="1:38" s="452" customFormat="1" x14ac:dyDescent="0.55000000000000004">
      <c r="A25" s="446" t="s">
        <v>32</v>
      </c>
      <c r="B25" s="460">
        <v>36</v>
      </c>
      <c r="C25" s="447">
        <v>23</v>
      </c>
      <c r="D25" s="460">
        <v>33</v>
      </c>
      <c r="E25" s="447">
        <v>22</v>
      </c>
      <c r="F25" s="460">
        <v>43</v>
      </c>
      <c r="G25" s="447">
        <v>15</v>
      </c>
      <c r="H25" s="460">
        <v>30</v>
      </c>
      <c r="I25" s="447">
        <v>25</v>
      </c>
      <c r="J25" s="460">
        <v>35</v>
      </c>
      <c r="K25" s="447">
        <v>22</v>
      </c>
      <c r="L25" s="460">
        <v>14</v>
      </c>
      <c r="M25" s="447">
        <v>8</v>
      </c>
      <c r="N25" s="460">
        <v>12</v>
      </c>
      <c r="O25" s="447">
        <v>4</v>
      </c>
      <c r="P25" s="460">
        <v>7</v>
      </c>
      <c r="Q25" s="447">
        <v>1</v>
      </c>
      <c r="R25" s="442">
        <f t="shared" si="0"/>
        <v>330</v>
      </c>
      <c r="S25" s="451">
        <v>0</v>
      </c>
      <c r="T25" s="449">
        <v>0</v>
      </c>
      <c r="U25" s="451">
        <v>0</v>
      </c>
      <c r="V25" s="446">
        <v>0</v>
      </c>
      <c r="W25" s="451">
        <v>0</v>
      </c>
      <c r="X25" s="449">
        <v>0</v>
      </c>
      <c r="Y25" s="451">
        <v>0</v>
      </c>
      <c r="Z25" s="449">
        <v>0</v>
      </c>
      <c r="AA25" s="451">
        <v>0</v>
      </c>
      <c r="AB25" s="449">
        <v>0</v>
      </c>
      <c r="AC25" s="451">
        <v>0</v>
      </c>
      <c r="AD25" s="449">
        <v>0</v>
      </c>
      <c r="AE25" s="451">
        <v>0</v>
      </c>
      <c r="AF25" s="449">
        <v>0</v>
      </c>
      <c r="AG25" s="451">
        <v>0</v>
      </c>
      <c r="AH25" s="449">
        <v>0</v>
      </c>
      <c r="AI25" s="443">
        <f t="shared" si="4"/>
        <v>0</v>
      </c>
      <c r="AJ25" s="235"/>
      <c r="AK25" s="452" t="str">
        <f t="shared" si="2"/>
        <v>พลศึกษา</v>
      </c>
      <c r="AL25" s="452">
        <f t="shared" si="3"/>
        <v>330</v>
      </c>
    </row>
    <row r="26" spans="1:38" s="452" customFormat="1" x14ac:dyDescent="0.55000000000000004">
      <c r="A26" s="446" t="s">
        <v>33</v>
      </c>
      <c r="B26" s="460">
        <v>32</v>
      </c>
      <c r="C26" s="447">
        <v>8</v>
      </c>
      <c r="D26" s="460">
        <v>35</v>
      </c>
      <c r="E26" s="447">
        <v>7</v>
      </c>
      <c r="F26" s="460">
        <v>13</v>
      </c>
      <c r="G26" s="447">
        <v>3</v>
      </c>
      <c r="H26" s="460">
        <v>31</v>
      </c>
      <c r="I26" s="447">
        <v>8</v>
      </c>
      <c r="J26" s="460">
        <v>43</v>
      </c>
      <c r="K26" s="447">
        <v>8</v>
      </c>
      <c r="L26" s="460">
        <v>3</v>
      </c>
      <c r="M26" s="447">
        <v>3</v>
      </c>
      <c r="N26" s="460">
        <v>11</v>
      </c>
      <c r="O26" s="447">
        <v>1</v>
      </c>
      <c r="P26" s="460">
        <v>5</v>
      </c>
      <c r="Q26" s="447">
        <v>0</v>
      </c>
      <c r="R26" s="442">
        <f t="shared" si="0"/>
        <v>211</v>
      </c>
      <c r="S26" s="451">
        <v>0</v>
      </c>
      <c r="T26" s="449">
        <v>0</v>
      </c>
      <c r="U26" s="451">
        <v>0</v>
      </c>
      <c r="V26" s="446">
        <v>0</v>
      </c>
      <c r="W26" s="451">
        <v>0</v>
      </c>
      <c r="X26" s="449">
        <v>0</v>
      </c>
      <c r="Y26" s="451">
        <v>0</v>
      </c>
      <c r="Z26" s="449">
        <v>0</v>
      </c>
      <c r="AA26" s="451">
        <v>0</v>
      </c>
      <c r="AB26" s="449">
        <v>0</v>
      </c>
      <c r="AC26" s="451">
        <v>0</v>
      </c>
      <c r="AD26" s="449">
        <v>0</v>
      </c>
      <c r="AE26" s="451">
        <v>0</v>
      </c>
      <c r="AF26" s="449">
        <v>0</v>
      </c>
      <c r="AG26" s="451">
        <v>0</v>
      </c>
      <c r="AH26" s="449">
        <v>0</v>
      </c>
      <c r="AI26" s="443">
        <f t="shared" si="4"/>
        <v>0</v>
      </c>
      <c r="AJ26" s="235"/>
      <c r="AK26" s="452" t="str">
        <f t="shared" si="2"/>
        <v>ดนตรีศึกษา</v>
      </c>
      <c r="AL26" s="452">
        <f t="shared" si="3"/>
        <v>211</v>
      </c>
    </row>
    <row r="27" spans="1:38" s="452" customFormat="1" x14ac:dyDescent="0.55000000000000004">
      <c r="A27" s="446" t="s">
        <v>87</v>
      </c>
      <c r="B27" s="460">
        <v>0</v>
      </c>
      <c r="C27" s="447">
        <v>35</v>
      </c>
      <c r="D27" s="460">
        <v>2</v>
      </c>
      <c r="E27" s="447">
        <v>22</v>
      </c>
      <c r="F27" s="460">
        <v>0</v>
      </c>
      <c r="G27" s="447">
        <v>34</v>
      </c>
      <c r="H27" s="460">
        <v>2</v>
      </c>
      <c r="I27" s="447">
        <v>31</v>
      </c>
      <c r="J27" s="460">
        <v>1</v>
      </c>
      <c r="K27" s="447">
        <v>47</v>
      </c>
      <c r="L27" s="460">
        <v>1</v>
      </c>
      <c r="M27" s="447">
        <v>2</v>
      </c>
      <c r="N27" s="460">
        <v>2</v>
      </c>
      <c r="O27" s="447">
        <v>4</v>
      </c>
      <c r="P27" s="460">
        <v>0</v>
      </c>
      <c r="Q27" s="447">
        <v>2</v>
      </c>
      <c r="R27" s="442">
        <f t="shared" si="0"/>
        <v>185</v>
      </c>
      <c r="S27" s="451">
        <v>0</v>
      </c>
      <c r="T27" s="449">
        <v>0</v>
      </c>
      <c r="U27" s="451">
        <v>0</v>
      </c>
      <c r="V27" s="446">
        <v>0</v>
      </c>
      <c r="W27" s="451">
        <v>0</v>
      </c>
      <c r="X27" s="449">
        <v>0</v>
      </c>
      <c r="Y27" s="451">
        <v>0</v>
      </c>
      <c r="Z27" s="449">
        <v>0</v>
      </c>
      <c r="AA27" s="451">
        <v>0</v>
      </c>
      <c r="AB27" s="449">
        <v>0</v>
      </c>
      <c r="AC27" s="451">
        <v>0</v>
      </c>
      <c r="AD27" s="449">
        <v>0</v>
      </c>
      <c r="AE27" s="451">
        <v>0</v>
      </c>
      <c r="AF27" s="449">
        <v>0</v>
      </c>
      <c r="AG27" s="451">
        <v>0</v>
      </c>
      <c r="AH27" s="449">
        <v>0</v>
      </c>
      <c r="AI27" s="443">
        <f t="shared" si="4"/>
        <v>0</v>
      </c>
      <c r="AJ27" s="235"/>
      <c r="AK27" s="452" t="str">
        <f t="shared" si="2"/>
        <v>การสอนภาษาจีน</v>
      </c>
      <c r="AL27" s="452">
        <f t="shared" si="3"/>
        <v>185</v>
      </c>
    </row>
    <row r="28" spans="1:38" s="452" customFormat="1" x14ac:dyDescent="0.55000000000000004">
      <c r="A28" s="446" t="s">
        <v>135</v>
      </c>
      <c r="B28" s="460">
        <v>13</v>
      </c>
      <c r="C28" s="447">
        <v>27</v>
      </c>
      <c r="D28" s="460">
        <v>11</v>
      </c>
      <c r="E28" s="447">
        <v>18</v>
      </c>
      <c r="F28" s="460">
        <v>20</v>
      </c>
      <c r="G28" s="447">
        <v>25</v>
      </c>
      <c r="H28" s="460">
        <v>0</v>
      </c>
      <c r="I28" s="447">
        <v>0</v>
      </c>
      <c r="J28" s="460">
        <v>0</v>
      </c>
      <c r="K28" s="447">
        <v>0</v>
      </c>
      <c r="L28" s="460">
        <v>0</v>
      </c>
      <c r="M28" s="447">
        <v>0</v>
      </c>
      <c r="N28" s="460">
        <v>0</v>
      </c>
      <c r="O28" s="447">
        <v>0</v>
      </c>
      <c r="P28" s="460">
        <v>0</v>
      </c>
      <c r="Q28" s="447">
        <v>0</v>
      </c>
      <c r="R28" s="442">
        <f t="shared" si="0"/>
        <v>114</v>
      </c>
      <c r="S28" s="451">
        <v>0</v>
      </c>
      <c r="T28" s="449">
        <v>0</v>
      </c>
      <c r="U28" s="451">
        <v>0</v>
      </c>
      <c r="V28" s="446">
        <v>0</v>
      </c>
      <c r="W28" s="451">
        <v>0</v>
      </c>
      <c r="X28" s="449">
        <v>0</v>
      </c>
      <c r="Y28" s="451">
        <v>0</v>
      </c>
      <c r="Z28" s="449">
        <v>0</v>
      </c>
      <c r="AA28" s="451">
        <v>0</v>
      </c>
      <c r="AB28" s="449">
        <v>0</v>
      </c>
      <c r="AC28" s="451">
        <v>0</v>
      </c>
      <c r="AD28" s="449">
        <v>0</v>
      </c>
      <c r="AE28" s="451">
        <v>0</v>
      </c>
      <c r="AF28" s="449">
        <v>0</v>
      </c>
      <c r="AG28" s="451">
        <v>0</v>
      </c>
      <c r="AH28" s="449">
        <v>0</v>
      </c>
      <c r="AI28" s="443">
        <f t="shared" si="4"/>
        <v>0</v>
      </c>
      <c r="AJ28" s="235"/>
      <c r="AK28" s="452" t="str">
        <f t="shared" si="2"/>
        <v>นาฏศิลป์ศึกษา</v>
      </c>
      <c r="AL28" s="452">
        <f t="shared" si="3"/>
        <v>114</v>
      </c>
    </row>
    <row r="29" spans="1:38" s="453" customFormat="1" x14ac:dyDescent="0.55000000000000004">
      <c r="A29" s="450" t="s">
        <v>120</v>
      </c>
      <c r="B29" s="460">
        <v>0</v>
      </c>
      <c r="C29" s="448">
        <v>0</v>
      </c>
      <c r="D29" s="460">
        <v>0</v>
      </c>
      <c r="E29" s="448">
        <v>0</v>
      </c>
      <c r="F29" s="460">
        <v>0</v>
      </c>
      <c r="G29" s="448">
        <v>0</v>
      </c>
      <c r="H29" s="460">
        <v>0</v>
      </c>
      <c r="I29" s="448">
        <v>0</v>
      </c>
      <c r="J29" s="460">
        <v>0</v>
      </c>
      <c r="K29" s="448">
        <v>0</v>
      </c>
      <c r="L29" s="460">
        <v>0</v>
      </c>
      <c r="M29" s="448">
        <v>0</v>
      </c>
      <c r="N29" s="460">
        <v>0</v>
      </c>
      <c r="O29" s="448">
        <v>0</v>
      </c>
      <c r="P29" s="460">
        <v>0</v>
      </c>
      <c r="Q29" s="448">
        <v>0</v>
      </c>
      <c r="R29" s="442">
        <f t="shared" si="0"/>
        <v>0</v>
      </c>
      <c r="S29" s="451">
        <v>0</v>
      </c>
      <c r="T29" s="449">
        <v>0</v>
      </c>
      <c r="U29" s="451">
        <v>0</v>
      </c>
      <c r="V29" s="450">
        <v>0</v>
      </c>
      <c r="W29" s="451">
        <v>0</v>
      </c>
      <c r="X29" s="449">
        <v>0</v>
      </c>
      <c r="Y29" s="451">
        <v>0</v>
      </c>
      <c r="Z29" s="449">
        <v>0</v>
      </c>
      <c r="AA29" s="451">
        <v>0</v>
      </c>
      <c r="AB29" s="449">
        <v>0</v>
      </c>
      <c r="AC29" s="451">
        <v>0</v>
      </c>
      <c r="AD29" s="449">
        <v>0</v>
      </c>
      <c r="AE29" s="451">
        <v>0</v>
      </c>
      <c r="AF29" s="449">
        <v>0</v>
      </c>
      <c r="AG29" s="451">
        <v>0</v>
      </c>
      <c r="AH29" s="449">
        <v>0</v>
      </c>
      <c r="AI29" s="443">
        <f t="shared" si="4"/>
        <v>0</v>
      </c>
      <c r="AJ29" s="241"/>
      <c r="AK29" s="452" t="str">
        <f t="shared" si="2"/>
        <v>วิชาชีพครู</v>
      </c>
      <c r="AL29" s="452">
        <f t="shared" si="3"/>
        <v>0</v>
      </c>
    </row>
    <row r="30" spans="1:38" s="453" customFormat="1" x14ac:dyDescent="0.55000000000000004">
      <c r="A30" s="453" t="s">
        <v>136</v>
      </c>
      <c r="B30" s="461">
        <v>0</v>
      </c>
      <c r="C30" s="454">
        <v>0</v>
      </c>
      <c r="D30" s="460">
        <v>0</v>
      </c>
      <c r="E30" s="448">
        <v>0</v>
      </c>
      <c r="F30" s="460">
        <v>0</v>
      </c>
      <c r="G30" s="448">
        <v>0</v>
      </c>
      <c r="H30" s="460">
        <v>0</v>
      </c>
      <c r="I30" s="448">
        <v>0</v>
      </c>
      <c r="J30" s="460">
        <v>0</v>
      </c>
      <c r="K30" s="448">
        <v>0</v>
      </c>
      <c r="L30" s="460">
        <v>0</v>
      </c>
      <c r="M30" s="448">
        <v>0</v>
      </c>
      <c r="N30" s="460">
        <v>0</v>
      </c>
      <c r="O30" s="448">
        <v>0</v>
      </c>
      <c r="P30" s="460">
        <v>0</v>
      </c>
      <c r="Q30" s="448">
        <v>0</v>
      </c>
      <c r="R30" s="442">
        <f t="shared" si="0"/>
        <v>0</v>
      </c>
      <c r="S30" s="451">
        <v>20</v>
      </c>
      <c r="T30" s="449">
        <v>35</v>
      </c>
      <c r="U30" s="451">
        <v>25</v>
      </c>
      <c r="V30" s="450">
        <v>25</v>
      </c>
      <c r="W30" s="451">
        <v>24</v>
      </c>
      <c r="X30" s="449">
        <v>25</v>
      </c>
      <c r="Y30" s="451">
        <v>16</v>
      </c>
      <c r="Z30" s="449">
        <v>12</v>
      </c>
      <c r="AA30" s="451">
        <v>10</v>
      </c>
      <c r="AB30" s="449">
        <v>9</v>
      </c>
      <c r="AC30" s="451">
        <v>4</v>
      </c>
      <c r="AD30" s="449">
        <v>0</v>
      </c>
      <c r="AE30" s="451">
        <v>1</v>
      </c>
      <c r="AF30" s="449">
        <v>1</v>
      </c>
      <c r="AG30" s="451">
        <v>0</v>
      </c>
      <c r="AH30" s="449">
        <v>0</v>
      </c>
      <c r="AI30" s="443">
        <f t="shared" si="4"/>
        <v>207</v>
      </c>
      <c r="AJ30" s="241"/>
      <c r="AK30" s="452" t="str">
        <f t="shared" si="2"/>
        <v>การบริหารการศึกษา (โท)</v>
      </c>
      <c r="AL30" s="452">
        <f t="shared" si="3"/>
        <v>207</v>
      </c>
    </row>
    <row r="31" spans="1:38" s="453" customFormat="1" x14ac:dyDescent="0.55000000000000004">
      <c r="A31" s="453" t="s">
        <v>159</v>
      </c>
      <c r="B31" s="461">
        <v>0</v>
      </c>
      <c r="C31" s="454">
        <v>0</v>
      </c>
      <c r="D31" s="460">
        <v>0</v>
      </c>
      <c r="E31" s="448">
        <v>0</v>
      </c>
      <c r="F31" s="460">
        <v>0</v>
      </c>
      <c r="G31" s="448">
        <v>0</v>
      </c>
      <c r="H31" s="460">
        <v>0</v>
      </c>
      <c r="I31" s="448">
        <v>0</v>
      </c>
      <c r="J31" s="460">
        <v>0</v>
      </c>
      <c r="K31" s="448">
        <v>0</v>
      </c>
      <c r="L31" s="460">
        <v>0</v>
      </c>
      <c r="M31" s="448">
        <v>0</v>
      </c>
      <c r="N31" s="460">
        <v>0</v>
      </c>
      <c r="O31" s="448">
        <v>0</v>
      </c>
      <c r="P31" s="460">
        <v>0</v>
      </c>
      <c r="Q31" s="448">
        <v>0</v>
      </c>
      <c r="R31" s="442">
        <f t="shared" si="0"/>
        <v>0</v>
      </c>
      <c r="S31" s="451">
        <v>22</v>
      </c>
      <c r="T31" s="449">
        <v>15</v>
      </c>
      <c r="U31" s="451">
        <v>0</v>
      </c>
      <c r="V31" s="450">
        <v>0</v>
      </c>
      <c r="W31" s="451">
        <v>0</v>
      </c>
      <c r="X31" s="449">
        <v>0</v>
      </c>
      <c r="Y31" s="451">
        <v>0</v>
      </c>
      <c r="Z31" s="449">
        <v>0</v>
      </c>
      <c r="AA31" s="451">
        <v>0</v>
      </c>
      <c r="AB31" s="449">
        <v>0</v>
      </c>
      <c r="AC31" s="451">
        <v>0</v>
      </c>
      <c r="AD31" s="449">
        <v>0</v>
      </c>
      <c r="AE31" s="451">
        <v>0</v>
      </c>
      <c r="AF31" s="449">
        <v>0</v>
      </c>
      <c r="AG31" s="451">
        <v>0</v>
      </c>
      <c r="AH31" s="449">
        <v>0</v>
      </c>
      <c r="AI31" s="443">
        <f t="shared" si="4"/>
        <v>37</v>
      </c>
      <c r="AJ31" s="241"/>
      <c r="AK31" s="452" t="str">
        <f t="shared" si="2"/>
        <v>วิจัยและนวัตกรรมการจัดการเรียนรู้</v>
      </c>
      <c r="AL31" s="452">
        <f t="shared" si="3"/>
        <v>37</v>
      </c>
    </row>
    <row r="32" spans="1:38" s="453" customFormat="1" x14ac:dyDescent="0.55000000000000004">
      <c r="A32" s="453" t="s">
        <v>137</v>
      </c>
      <c r="B32" s="461">
        <v>0</v>
      </c>
      <c r="C32" s="454">
        <v>0</v>
      </c>
      <c r="D32" s="460">
        <v>0</v>
      </c>
      <c r="E32" s="448">
        <v>0</v>
      </c>
      <c r="F32" s="460">
        <v>0</v>
      </c>
      <c r="G32" s="448">
        <v>0</v>
      </c>
      <c r="H32" s="460">
        <v>0</v>
      </c>
      <c r="I32" s="448">
        <v>0</v>
      </c>
      <c r="J32" s="460">
        <v>0</v>
      </c>
      <c r="K32" s="448">
        <v>0</v>
      </c>
      <c r="L32" s="460">
        <v>0</v>
      </c>
      <c r="M32" s="448">
        <v>0</v>
      </c>
      <c r="N32" s="460">
        <v>0</v>
      </c>
      <c r="O32" s="448">
        <v>0</v>
      </c>
      <c r="P32" s="460">
        <v>0</v>
      </c>
      <c r="Q32" s="448">
        <v>0</v>
      </c>
      <c r="R32" s="442">
        <f t="shared" si="0"/>
        <v>0</v>
      </c>
      <c r="S32" s="451">
        <v>0</v>
      </c>
      <c r="T32" s="449">
        <v>0</v>
      </c>
      <c r="U32" s="451">
        <v>3</v>
      </c>
      <c r="V32" s="450">
        <v>3</v>
      </c>
      <c r="W32" s="451">
        <v>4</v>
      </c>
      <c r="X32" s="449">
        <v>5</v>
      </c>
      <c r="Y32" s="451">
        <v>0</v>
      </c>
      <c r="Z32" s="449">
        <v>0</v>
      </c>
      <c r="AA32" s="451">
        <v>4</v>
      </c>
      <c r="AB32" s="449">
        <v>2</v>
      </c>
      <c r="AC32" s="451">
        <v>0</v>
      </c>
      <c r="AD32" s="449">
        <v>0</v>
      </c>
      <c r="AE32" s="451">
        <v>0</v>
      </c>
      <c r="AF32" s="449">
        <v>0</v>
      </c>
      <c r="AG32" s="451">
        <v>0</v>
      </c>
      <c r="AH32" s="449">
        <v>0</v>
      </c>
      <c r="AI32" s="443">
        <f t="shared" si="4"/>
        <v>21</v>
      </c>
      <c r="AJ32" s="241"/>
      <c r="AK32" s="452" t="str">
        <f t="shared" si="2"/>
        <v>การบริหารการศึกษา (เอก)</v>
      </c>
      <c r="AL32" s="452">
        <f t="shared" si="3"/>
        <v>21</v>
      </c>
    </row>
    <row r="33" spans="1:38" s="455" customFormat="1" x14ac:dyDescent="0.55000000000000004">
      <c r="A33" s="242" t="s">
        <v>43</v>
      </c>
      <c r="B33" s="462">
        <v>4</v>
      </c>
      <c r="C33" s="208">
        <v>15</v>
      </c>
      <c r="D33" s="462">
        <v>8</v>
      </c>
      <c r="E33" s="208">
        <v>11</v>
      </c>
      <c r="F33" s="462">
        <v>6</v>
      </c>
      <c r="G33" s="208">
        <v>11</v>
      </c>
      <c r="H33" s="462">
        <v>5</v>
      </c>
      <c r="I33" s="208">
        <v>18</v>
      </c>
      <c r="J33" s="462">
        <v>1</v>
      </c>
      <c r="K33" s="208">
        <v>4</v>
      </c>
      <c r="L33" s="462">
        <v>2</v>
      </c>
      <c r="M33" s="208">
        <v>3</v>
      </c>
      <c r="N33" s="462">
        <v>2</v>
      </c>
      <c r="O33" s="208">
        <v>3</v>
      </c>
      <c r="P33" s="462">
        <v>5</v>
      </c>
      <c r="Q33" s="208">
        <v>3</v>
      </c>
      <c r="R33" s="442">
        <f t="shared" si="0"/>
        <v>101</v>
      </c>
      <c r="S33" s="243">
        <v>0</v>
      </c>
      <c r="T33" s="244">
        <v>0</v>
      </c>
      <c r="U33" s="243">
        <v>0</v>
      </c>
      <c r="V33" s="242">
        <v>0</v>
      </c>
      <c r="W33" s="243">
        <v>0</v>
      </c>
      <c r="X33" s="244">
        <v>0</v>
      </c>
      <c r="Y33" s="243">
        <v>0</v>
      </c>
      <c r="Z33" s="244">
        <v>0</v>
      </c>
      <c r="AA33" s="243">
        <v>3</v>
      </c>
      <c r="AB33" s="244">
        <v>3</v>
      </c>
      <c r="AC33" s="243">
        <v>0</v>
      </c>
      <c r="AD33" s="244">
        <v>0</v>
      </c>
      <c r="AE33" s="243">
        <v>0</v>
      </c>
      <c r="AF33" s="244">
        <v>0</v>
      </c>
      <c r="AG33" s="243">
        <v>2</v>
      </c>
      <c r="AH33" s="244">
        <v>2</v>
      </c>
      <c r="AI33" s="443">
        <f t="shared" si="4"/>
        <v>10</v>
      </c>
      <c r="AJ33" s="235"/>
      <c r="AK33" s="455" t="str">
        <f t="shared" si="2"/>
        <v>การพัฒนาชุมชน</v>
      </c>
      <c r="AL33" s="455">
        <f t="shared" si="3"/>
        <v>111</v>
      </c>
    </row>
    <row r="34" spans="1:38" s="455" customFormat="1" x14ac:dyDescent="0.55000000000000004">
      <c r="A34" s="242" t="s">
        <v>44</v>
      </c>
      <c r="B34" s="462">
        <v>0</v>
      </c>
      <c r="C34" s="208">
        <v>16</v>
      </c>
      <c r="D34" s="462">
        <v>6</v>
      </c>
      <c r="E34" s="208">
        <v>13</v>
      </c>
      <c r="F34" s="462">
        <v>1</v>
      </c>
      <c r="G34" s="208">
        <v>13</v>
      </c>
      <c r="H34" s="462">
        <v>3</v>
      </c>
      <c r="I34" s="208">
        <v>28</v>
      </c>
      <c r="J34" s="462">
        <v>0</v>
      </c>
      <c r="K34" s="208">
        <v>4</v>
      </c>
      <c r="L34" s="462">
        <v>1</v>
      </c>
      <c r="M34" s="208">
        <v>2</v>
      </c>
      <c r="N34" s="462">
        <v>0</v>
      </c>
      <c r="O34" s="208">
        <v>4</v>
      </c>
      <c r="P34" s="462">
        <v>0</v>
      </c>
      <c r="Q34" s="208">
        <v>5</v>
      </c>
      <c r="R34" s="442">
        <f t="shared" si="0"/>
        <v>96</v>
      </c>
      <c r="S34" s="243">
        <v>0</v>
      </c>
      <c r="T34" s="244">
        <v>0</v>
      </c>
      <c r="U34" s="243">
        <v>0</v>
      </c>
      <c r="V34" s="242">
        <v>0</v>
      </c>
      <c r="W34" s="243">
        <v>0</v>
      </c>
      <c r="X34" s="244">
        <v>0</v>
      </c>
      <c r="Y34" s="243">
        <v>0</v>
      </c>
      <c r="Z34" s="244">
        <v>0</v>
      </c>
      <c r="AA34" s="243">
        <v>0</v>
      </c>
      <c r="AB34" s="244">
        <v>0</v>
      </c>
      <c r="AC34" s="243">
        <v>0</v>
      </c>
      <c r="AD34" s="244">
        <v>0</v>
      </c>
      <c r="AE34" s="243">
        <v>0</v>
      </c>
      <c r="AF34" s="244">
        <v>0</v>
      </c>
      <c r="AG34" s="243">
        <v>0</v>
      </c>
      <c r="AH34" s="244">
        <v>0</v>
      </c>
      <c r="AI34" s="443">
        <f t="shared" si="4"/>
        <v>0</v>
      </c>
      <c r="AJ34" s="235"/>
      <c r="AK34" s="455" t="str">
        <f t="shared" si="2"/>
        <v>ภาษาจีน</v>
      </c>
      <c r="AL34" s="455">
        <f t="shared" si="3"/>
        <v>96</v>
      </c>
    </row>
    <row r="35" spans="1:38" s="455" customFormat="1" x14ac:dyDescent="0.55000000000000004">
      <c r="A35" s="242" t="s">
        <v>45</v>
      </c>
      <c r="B35" s="462">
        <v>10</v>
      </c>
      <c r="C35" s="208">
        <v>3</v>
      </c>
      <c r="D35" s="462">
        <v>6</v>
      </c>
      <c r="E35" s="208">
        <v>5</v>
      </c>
      <c r="F35" s="462">
        <v>6</v>
      </c>
      <c r="G35" s="208">
        <v>4</v>
      </c>
      <c r="H35" s="462">
        <v>8</v>
      </c>
      <c r="I35" s="208">
        <v>7</v>
      </c>
      <c r="J35" s="462">
        <v>0</v>
      </c>
      <c r="K35" s="208">
        <v>0</v>
      </c>
      <c r="L35" s="462">
        <v>0</v>
      </c>
      <c r="M35" s="208">
        <v>0</v>
      </c>
      <c r="N35" s="462">
        <v>0</v>
      </c>
      <c r="O35" s="208">
        <v>4</v>
      </c>
      <c r="P35" s="462">
        <v>0</v>
      </c>
      <c r="Q35" s="208">
        <v>1</v>
      </c>
      <c r="R35" s="442">
        <f t="shared" ref="R35:R66" si="5">SUM(B35:Q35)</f>
        <v>54</v>
      </c>
      <c r="S35" s="243">
        <v>0</v>
      </c>
      <c r="T35" s="244">
        <v>0</v>
      </c>
      <c r="U35" s="243">
        <v>0</v>
      </c>
      <c r="V35" s="242">
        <v>0</v>
      </c>
      <c r="W35" s="243">
        <v>0</v>
      </c>
      <c r="X35" s="244">
        <v>0</v>
      </c>
      <c r="Y35" s="243">
        <v>0</v>
      </c>
      <c r="Z35" s="244">
        <v>0</v>
      </c>
      <c r="AA35" s="243">
        <v>0</v>
      </c>
      <c r="AB35" s="244">
        <v>0</v>
      </c>
      <c r="AC35" s="243">
        <v>0</v>
      </c>
      <c r="AD35" s="244">
        <v>0</v>
      </c>
      <c r="AE35" s="243">
        <v>0</v>
      </c>
      <c r="AF35" s="244">
        <v>0</v>
      </c>
      <c r="AG35" s="243">
        <v>0</v>
      </c>
      <c r="AH35" s="244">
        <v>0</v>
      </c>
      <c r="AI35" s="443">
        <f t="shared" si="4"/>
        <v>0</v>
      </c>
      <c r="AJ35" s="235"/>
      <c r="AK35" s="455" t="str">
        <f>A35</f>
        <v>ภาษาญี่ปุ่น</v>
      </c>
      <c r="AL35" s="455">
        <f t="shared" si="3"/>
        <v>54</v>
      </c>
    </row>
    <row r="36" spans="1:38" s="455" customFormat="1" x14ac:dyDescent="0.55000000000000004">
      <c r="A36" s="242" t="s">
        <v>46</v>
      </c>
      <c r="B36" s="462">
        <v>11</v>
      </c>
      <c r="C36" s="208">
        <v>34</v>
      </c>
      <c r="D36" s="462">
        <v>12</v>
      </c>
      <c r="E36" s="208">
        <v>43</v>
      </c>
      <c r="F36" s="462">
        <v>10</v>
      </c>
      <c r="G36" s="208">
        <v>38</v>
      </c>
      <c r="H36" s="462">
        <v>15</v>
      </c>
      <c r="I36" s="208">
        <v>39</v>
      </c>
      <c r="J36" s="462">
        <v>5</v>
      </c>
      <c r="K36" s="208">
        <v>19</v>
      </c>
      <c r="L36" s="462">
        <v>3</v>
      </c>
      <c r="M36" s="208">
        <v>7</v>
      </c>
      <c r="N36" s="462">
        <v>2</v>
      </c>
      <c r="O36" s="208">
        <v>15</v>
      </c>
      <c r="P36" s="462">
        <v>1</v>
      </c>
      <c r="Q36" s="208">
        <v>11</v>
      </c>
      <c r="R36" s="442">
        <f t="shared" si="5"/>
        <v>265</v>
      </c>
      <c r="S36" s="243">
        <v>0</v>
      </c>
      <c r="T36" s="244">
        <v>0</v>
      </c>
      <c r="U36" s="243">
        <v>0</v>
      </c>
      <c r="V36" s="242">
        <v>0</v>
      </c>
      <c r="W36" s="243">
        <v>0</v>
      </c>
      <c r="X36" s="244">
        <v>0</v>
      </c>
      <c r="Y36" s="243">
        <v>0</v>
      </c>
      <c r="Z36" s="244">
        <v>0</v>
      </c>
      <c r="AA36" s="243">
        <v>0</v>
      </c>
      <c r="AB36" s="244">
        <v>0</v>
      </c>
      <c r="AC36" s="243">
        <v>0</v>
      </c>
      <c r="AD36" s="244">
        <v>0</v>
      </c>
      <c r="AE36" s="243">
        <v>0</v>
      </c>
      <c r="AF36" s="244">
        <v>0</v>
      </c>
      <c r="AG36" s="243">
        <v>1</v>
      </c>
      <c r="AH36" s="244">
        <v>3</v>
      </c>
      <c r="AI36" s="443">
        <f t="shared" si="4"/>
        <v>4</v>
      </c>
      <c r="AJ36" s="235"/>
      <c r="AK36" s="455" t="str">
        <f t="shared" si="2"/>
        <v>ภาษาอังกฤษธุรกิจ</v>
      </c>
      <c r="AL36" s="455">
        <f t="shared" si="3"/>
        <v>269</v>
      </c>
    </row>
    <row r="37" spans="1:38" s="455" customFormat="1" x14ac:dyDescent="0.55000000000000004">
      <c r="A37" s="242" t="s">
        <v>138</v>
      </c>
      <c r="B37" s="462">
        <v>0</v>
      </c>
      <c r="C37" s="208">
        <v>0</v>
      </c>
      <c r="D37" s="462">
        <v>0</v>
      </c>
      <c r="E37" s="208">
        <v>0</v>
      </c>
      <c r="F37" s="462">
        <v>0</v>
      </c>
      <c r="G37" s="208">
        <v>0</v>
      </c>
      <c r="H37" s="462">
        <v>0</v>
      </c>
      <c r="I37" s="208">
        <v>0</v>
      </c>
      <c r="J37" s="462">
        <v>0</v>
      </c>
      <c r="K37" s="208">
        <v>0</v>
      </c>
      <c r="L37" s="462">
        <v>0</v>
      </c>
      <c r="M37" s="208">
        <v>2</v>
      </c>
      <c r="N37" s="462">
        <v>1</v>
      </c>
      <c r="O37" s="208">
        <v>0</v>
      </c>
      <c r="P37" s="462">
        <v>0</v>
      </c>
      <c r="Q37" s="208">
        <v>0</v>
      </c>
      <c r="R37" s="442">
        <f t="shared" si="5"/>
        <v>3</v>
      </c>
      <c r="S37" s="243">
        <v>0</v>
      </c>
      <c r="T37" s="244">
        <v>0</v>
      </c>
      <c r="U37" s="243">
        <v>0</v>
      </c>
      <c r="V37" s="242">
        <v>0</v>
      </c>
      <c r="W37" s="243">
        <v>0</v>
      </c>
      <c r="X37" s="244">
        <v>0</v>
      </c>
      <c r="Y37" s="243">
        <v>0</v>
      </c>
      <c r="Z37" s="244">
        <v>0</v>
      </c>
      <c r="AA37" s="243">
        <v>0</v>
      </c>
      <c r="AB37" s="244">
        <v>0</v>
      </c>
      <c r="AC37" s="243">
        <v>0</v>
      </c>
      <c r="AD37" s="244">
        <v>0</v>
      </c>
      <c r="AE37" s="243">
        <v>0</v>
      </c>
      <c r="AF37" s="244">
        <v>0</v>
      </c>
      <c r="AG37" s="243">
        <v>0</v>
      </c>
      <c r="AH37" s="244">
        <v>0</v>
      </c>
      <c r="AI37" s="443">
        <f t="shared" si="4"/>
        <v>0</v>
      </c>
      <c r="AJ37" s="235"/>
      <c r="AK37" s="455" t="str">
        <f t="shared" si="2"/>
        <v>บรรณรักษศาสตร์และสารสนเทศศาสตร์</v>
      </c>
      <c r="AL37" s="455">
        <f t="shared" si="3"/>
        <v>3</v>
      </c>
    </row>
    <row r="38" spans="1:38" s="455" customFormat="1" x14ac:dyDescent="0.55000000000000004">
      <c r="A38" s="242" t="s">
        <v>47</v>
      </c>
      <c r="B38" s="462">
        <v>3</v>
      </c>
      <c r="C38" s="208">
        <v>11</v>
      </c>
      <c r="D38" s="462">
        <v>11</v>
      </c>
      <c r="E38" s="208">
        <v>10</v>
      </c>
      <c r="F38" s="462">
        <v>5</v>
      </c>
      <c r="G38" s="208">
        <v>9</v>
      </c>
      <c r="H38" s="462">
        <v>3</v>
      </c>
      <c r="I38" s="208">
        <v>7</v>
      </c>
      <c r="J38" s="462">
        <v>5</v>
      </c>
      <c r="K38" s="208">
        <v>0</v>
      </c>
      <c r="L38" s="462">
        <v>0</v>
      </c>
      <c r="M38" s="208">
        <v>2</v>
      </c>
      <c r="N38" s="462">
        <v>2</v>
      </c>
      <c r="O38" s="208">
        <v>0</v>
      </c>
      <c r="P38" s="462">
        <v>2</v>
      </c>
      <c r="Q38" s="208">
        <v>4</v>
      </c>
      <c r="R38" s="442">
        <f t="shared" si="5"/>
        <v>74</v>
      </c>
      <c r="S38" s="243">
        <v>0</v>
      </c>
      <c r="T38" s="244">
        <v>0</v>
      </c>
      <c r="U38" s="243">
        <v>0</v>
      </c>
      <c r="V38" s="242">
        <v>0</v>
      </c>
      <c r="W38" s="243">
        <v>0</v>
      </c>
      <c r="X38" s="244">
        <v>0</v>
      </c>
      <c r="Y38" s="243">
        <v>0</v>
      </c>
      <c r="Z38" s="244">
        <v>0</v>
      </c>
      <c r="AA38" s="243">
        <v>0</v>
      </c>
      <c r="AB38" s="244">
        <v>0</v>
      </c>
      <c r="AC38" s="243">
        <v>0</v>
      </c>
      <c r="AD38" s="244">
        <v>0</v>
      </c>
      <c r="AE38" s="243">
        <v>0</v>
      </c>
      <c r="AF38" s="244">
        <v>0</v>
      </c>
      <c r="AG38" s="243">
        <v>0</v>
      </c>
      <c r="AH38" s="244">
        <v>0</v>
      </c>
      <c r="AI38" s="443">
        <f t="shared" si="4"/>
        <v>0</v>
      </c>
      <c r="AJ38" s="235"/>
      <c r="AK38" s="455" t="str">
        <f t="shared" si="2"/>
        <v>ศิลปะและการออกแบบ</v>
      </c>
      <c r="AL38" s="455">
        <f t="shared" si="3"/>
        <v>74</v>
      </c>
    </row>
    <row r="39" spans="1:38" s="455" customFormat="1" x14ac:dyDescent="0.55000000000000004">
      <c r="A39" s="242" t="s">
        <v>68</v>
      </c>
      <c r="B39" s="462">
        <v>4</v>
      </c>
      <c r="C39" s="208">
        <v>42</v>
      </c>
      <c r="D39" s="462">
        <v>4</v>
      </c>
      <c r="E39" s="208">
        <v>18</v>
      </c>
      <c r="F39" s="462">
        <v>3</v>
      </c>
      <c r="G39" s="208">
        <v>36</v>
      </c>
      <c r="H39" s="462">
        <v>3</v>
      </c>
      <c r="I39" s="208">
        <v>26</v>
      </c>
      <c r="J39" s="462">
        <v>1</v>
      </c>
      <c r="K39" s="208">
        <v>8</v>
      </c>
      <c r="L39" s="462">
        <v>2</v>
      </c>
      <c r="M39" s="208">
        <v>6</v>
      </c>
      <c r="N39" s="462">
        <v>0</v>
      </c>
      <c r="O39" s="208">
        <v>4</v>
      </c>
      <c r="P39" s="462">
        <v>3</v>
      </c>
      <c r="Q39" s="208">
        <v>8</v>
      </c>
      <c r="R39" s="442">
        <f t="shared" si="5"/>
        <v>168</v>
      </c>
      <c r="S39" s="243">
        <v>0</v>
      </c>
      <c r="T39" s="244">
        <v>0</v>
      </c>
      <c r="U39" s="243">
        <v>0</v>
      </c>
      <c r="V39" s="242">
        <v>0</v>
      </c>
      <c r="W39" s="243">
        <v>0</v>
      </c>
      <c r="X39" s="244">
        <v>0</v>
      </c>
      <c r="Y39" s="243">
        <v>0</v>
      </c>
      <c r="Z39" s="244">
        <v>0</v>
      </c>
      <c r="AA39" s="243">
        <v>0</v>
      </c>
      <c r="AB39" s="244">
        <v>0</v>
      </c>
      <c r="AC39" s="243">
        <v>0</v>
      </c>
      <c r="AD39" s="244">
        <v>0</v>
      </c>
      <c r="AE39" s="243">
        <v>0</v>
      </c>
      <c r="AF39" s="244">
        <v>0</v>
      </c>
      <c r="AG39" s="243">
        <v>0</v>
      </c>
      <c r="AH39" s="244">
        <v>1</v>
      </c>
      <c r="AI39" s="443">
        <f t="shared" si="4"/>
        <v>1</v>
      </c>
      <c r="AJ39" s="235"/>
      <c r="AK39" s="455" t="str">
        <f t="shared" si="2"/>
        <v>ภาษาไทยเพื่อการสื่อสาร</v>
      </c>
      <c r="AL39" s="455">
        <f t="shared" si="3"/>
        <v>169</v>
      </c>
    </row>
    <row r="40" spans="1:38" s="455" customFormat="1" x14ac:dyDescent="0.55000000000000004">
      <c r="A40" s="242" t="s">
        <v>69</v>
      </c>
      <c r="B40" s="462">
        <v>4</v>
      </c>
      <c r="C40" s="208">
        <v>7</v>
      </c>
      <c r="D40" s="462">
        <v>2</v>
      </c>
      <c r="E40" s="208">
        <v>2</v>
      </c>
      <c r="F40" s="462">
        <v>3</v>
      </c>
      <c r="G40" s="208">
        <v>9</v>
      </c>
      <c r="H40" s="462">
        <v>0</v>
      </c>
      <c r="I40" s="208">
        <v>5</v>
      </c>
      <c r="J40" s="462">
        <v>0</v>
      </c>
      <c r="K40" s="208">
        <v>0</v>
      </c>
      <c r="L40" s="462">
        <v>0</v>
      </c>
      <c r="M40" s="208">
        <v>2</v>
      </c>
      <c r="N40" s="462">
        <v>0</v>
      </c>
      <c r="O40" s="208">
        <v>0</v>
      </c>
      <c r="P40" s="462">
        <v>0</v>
      </c>
      <c r="Q40" s="208">
        <v>0</v>
      </c>
      <c r="R40" s="442">
        <f t="shared" si="5"/>
        <v>34</v>
      </c>
      <c r="S40" s="243">
        <v>0</v>
      </c>
      <c r="T40" s="244">
        <v>0</v>
      </c>
      <c r="U40" s="243">
        <v>0</v>
      </c>
      <c r="V40" s="242">
        <v>0</v>
      </c>
      <c r="W40" s="243">
        <v>0</v>
      </c>
      <c r="X40" s="244">
        <v>0</v>
      </c>
      <c r="Y40" s="243">
        <v>0</v>
      </c>
      <c r="Z40" s="244">
        <v>0</v>
      </c>
      <c r="AA40" s="243">
        <v>0</v>
      </c>
      <c r="AB40" s="244">
        <v>0</v>
      </c>
      <c r="AC40" s="243">
        <v>0</v>
      </c>
      <c r="AD40" s="244">
        <v>0</v>
      </c>
      <c r="AE40" s="243">
        <v>0</v>
      </c>
      <c r="AF40" s="244">
        <v>0</v>
      </c>
      <c r="AG40" s="243">
        <v>0</v>
      </c>
      <c r="AH40" s="244">
        <v>0</v>
      </c>
      <c r="AI40" s="443">
        <f t="shared" si="4"/>
        <v>0</v>
      </c>
      <c r="AJ40" s="235"/>
      <c r="AK40" s="455" t="str">
        <f t="shared" si="2"/>
        <v>ประวัติศาสตร์</v>
      </c>
      <c r="AL40" s="455">
        <f t="shared" si="3"/>
        <v>34</v>
      </c>
    </row>
    <row r="41" spans="1:38" s="455" customFormat="1" x14ac:dyDescent="0.55000000000000004">
      <c r="A41" s="242" t="s">
        <v>93</v>
      </c>
      <c r="B41" s="462">
        <v>19</v>
      </c>
      <c r="C41" s="208">
        <v>20</v>
      </c>
      <c r="D41" s="462">
        <v>5</v>
      </c>
      <c r="E41" s="208">
        <v>7</v>
      </c>
      <c r="F41" s="462">
        <v>5</v>
      </c>
      <c r="G41" s="208">
        <v>4</v>
      </c>
      <c r="H41" s="462">
        <v>11</v>
      </c>
      <c r="I41" s="208">
        <v>7</v>
      </c>
      <c r="J41" s="462">
        <v>6</v>
      </c>
      <c r="K41" s="208">
        <v>3</v>
      </c>
      <c r="L41" s="462">
        <v>9</v>
      </c>
      <c r="M41" s="208">
        <v>2</v>
      </c>
      <c r="N41" s="462">
        <v>3</v>
      </c>
      <c r="O41" s="208">
        <v>2</v>
      </c>
      <c r="P41" s="462">
        <v>1</v>
      </c>
      <c r="Q41" s="208">
        <v>3</v>
      </c>
      <c r="R41" s="442">
        <f t="shared" si="5"/>
        <v>107</v>
      </c>
      <c r="S41" s="243">
        <v>0</v>
      </c>
      <c r="T41" s="244">
        <v>0</v>
      </c>
      <c r="U41" s="243">
        <v>0</v>
      </c>
      <c r="V41" s="242">
        <v>0</v>
      </c>
      <c r="W41" s="243">
        <v>0</v>
      </c>
      <c r="X41" s="244">
        <v>0</v>
      </c>
      <c r="Y41" s="243">
        <v>0</v>
      </c>
      <c r="Z41" s="244">
        <v>0</v>
      </c>
      <c r="AA41" s="243">
        <v>0</v>
      </c>
      <c r="AB41" s="244">
        <v>0</v>
      </c>
      <c r="AC41" s="243">
        <v>0</v>
      </c>
      <c r="AD41" s="244">
        <v>0</v>
      </c>
      <c r="AE41" s="243">
        <v>0</v>
      </c>
      <c r="AF41" s="244">
        <v>0</v>
      </c>
      <c r="AG41" s="243">
        <v>0</v>
      </c>
      <c r="AH41" s="244">
        <v>0</v>
      </c>
      <c r="AI41" s="443">
        <f t="shared" si="4"/>
        <v>0</v>
      </c>
      <c r="AJ41" s="235"/>
      <c r="AK41" s="455" t="str">
        <f t="shared" si="2"/>
        <v>นิเทศศาสตร์</v>
      </c>
      <c r="AL41" s="455">
        <f t="shared" si="3"/>
        <v>107</v>
      </c>
    </row>
    <row r="42" spans="1:38" s="439" customFormat="1" x14ac:dyDescent="0.55000000000000004">
      <c r="A42" s="245" t="s">
        <v>121</v>
      </c>
      <c r="B42" s="463">
        <v>5</v>
      </c>
      <c r="C42" s="213">
        <v>16</v>
      </c>
      <c r="D42" s="463">
        <v>2</v>
      </c>
      <c r="E42" s="213">
        <v>12</v>
      </c>
      <c r="F42" s="463">
        <v>1</v>
      </c>
      <c r="G42" s="213">
        <v>12</v>
      </c>
      <c r="H42" s="463">
        <v>2</v>
      </c>
      <c r="I42" s="213">
        <v>9</v>
      </c>
      <c r="J42" s="463">
        <v>4</v>
      </c>
      <c r="K42" s="213">
        <v>6</v>
      </c>
      <c r="L42" s="463">
        <v>0</v>
      </c>
      <c r="M42" s="213">
        <v>5</v>
      </c>
      <c r="N42" s="463">
        <v>0</v>
      </c>
      <c r="O42" s="213">
        <v>11</v>
      </c>
      <c r="P42" s="463">
        <v>2</v>
      </c>
      <c r="Q42" s="213">
        <v>6</v>
      </c>
      <c r="R42" s="442">
        <f t="shared" si="5"/>
        <v>93</v>
      </c>
      <c r="S42" s="246">
        <v>0</v>
      </c>
      <c r="T42" s="247">
        <v>0</v>
      </c>
      <c r="U42" s="246">
        <v>0</v>
      </c>
      <c r="V42" s="245">
        <v>0</v>
      </c>
      <c r="W42" s="246">
        <v>0</v>
      </c>
      <c r="X42" s="247">
        <v>0</v>
      </c>
      <c r="Y42" s="246">
        <v>0</v>
      </c>
      <c r="Z42" s="247">
        <v>0</v>
      </c>
      <c r="AA42" s="246">
        <v>0</v>
      </c>
      <c r="AB42" s="247">
        <v>0</v>
      </c>
      <c r="AC42" s="246">
        <v>0</v>
      </c>
      <c r="AD42" s="247">
        <v>0</v>
      </c>
      <c r="AE42" s="246">
        <v>0</v>
      </c>
      <c r="AF42" s="247">
        <v>0</v>
      </c>
      <c r="AG42" s="246">
        <v>0</v>
      </c>
      <c r="AH42" s="247">
        <v>0</v>
      </c>
      <c r="AI42" s="443">
        <f t="shared" si="4"/>
        <v>0</v>
      </c>
      <c r="AJ42" s="235"/>
      <c r="AK42" s="439" t="str">
        <f t="shared" si="2"/>
        <v>การท่องเที่ยวและการโรงแรม</v>
      </c>
      <c r="AL42" s="439">
        <f t="shared" si="3"/>
        <v>93</v>
      </c>
    </row>
    <row r="43" spans="1:38" s="439" customFormat="1" x14ac:dyDescent="0.55000000000000004">
      <c r="A43" s="245" t="s">
        <v>52</v>
      </c>
      <c r="B43" s="463">
        <v>4</v>
      </c>
      <c r="C43" s="213">
        <v>19</v>
      </c>
      <c r="D43" s="463">
        <v>7</v>
      </c>
      <c r="E43" s="213">
        <v>14</v>
      </c>
      <c r="F43" s="463">
        <v>5</v>
      </c>
      <c r="G43" s="213">
        <v>12</v>
      </c>
      <c r="H43" s="463">
        <v>3</v>
      </c>
      <c r="I43" s="213">
        <v>17</v>
      </c>
      <c r="J43" s="463">
        <v>0</v>
      </c>
      <c r="K43" s="213">
        <v>3</v>
      </c>
      <c r="L43" s="463">
        <v>2</v>
      </c>
      <c r="M43" s="213">
        <v>3</v>
      </c>
      <c r="N43" s="463">
        <v>2</v>
      </c>
      <c r="O43" s="213">
        <v>3</v>
      </c>
      <c r="P43" s="463">
        <v>0</v>
      </c>
      <c r="Q43" s="213">
        <v>3</v>
      </c>
      <c r="R43" s="442">
        <f t="shared" si="5"/>
        <v>97</v>
      </c>
      <c r="S43" s="246">
        <v>0</v>
      </c>
      <c r="T43" s="247">
        <v>0</v>
      </c>
      <c r="U43" s="246">
        <v>0</v>
      </c>
      <c r="V43" s="245">
        <v>0</v>
      </c>
      <c r="W43" s="246">
        <v>0</v>
      </c>
      <c r="X43" s="247">
        <v>0</v>
      </c>
      <c r="Y43" s="246">
        <v>0</v>
      </c>
      <c r="Z43" s="247">
        <v>0</v>
      </c>
      <c r="AA43" s="246">
        <v>0</v>
      </c>
      <c r="AB43" s="247">
        <v>0</v>
      </c>
      <c r="AC43" s="246">
        <v>0</v>
      </c>
      <c r="AD43" s="247">
        <v>0</v>
      </c>
      <c r="AE43" s="246">
        <v>0</v>
      </c>
      <c r="AF43" s="247">
        <v>0</v>
      </c>
      <c r="AG43" s="246">
        <v>2</v>
      </c>
      <c r="AH43" s="247">
        <v>2</v>
      </c>
      <c r="AI43" s="443">
        <f t="shared" si="4"/>
        <v>4</v>
      </c>
      <c r="AJ43" s="235"/>
      <c r="AK43" s="439" t="str">
        <f t="shared" si="2"/>
        <v>การจัดการ</v>
      </c>
      <c r="AL43" s="439">
        <f t="shared" si="3"/>
        <v>101</v>
      </c>
    </row>
    <row r="44" spans="1:38" s="439" customFormat="1" x14ac:dyDescent="0.55000000000000004">
      <c r="A44" s="245" t="s">
        <v>53</v>
      </c>
      <c r="B44" s="463">
        <v>4</v>
      </c>
      <c r="C44" s="213">
        <v>20</v>
      </c>
      <c r="D44" s="463">
        <v>7</v>
      </c>
      <c r="E44" s="213">
        <v>14</v>
      </c>
      <c r="F44" s="463">
        <v>7</v>
      </c>
      <c r="G44" s="213">
        <v>27</v>
      </c>
      <c r="H44" s="463">
        <v>7</v>
      </c>
      <c r="I44" s="213">
        <v>25</v>
      </c>
      <c r="J44" s="463">
        <v>1</v>
      </c>
      <c r="K44" s="213">
        <v>4</v>
      </c>
      <c r="L44" s="463">
        <v>1</v>
      </c>
      <c r="M44" s="213">
        <v>2</v>
      </c>
      <c r="N44" s="463">
        <v>3</v>
      </c>
      <c r="O44" s="213">
        <v>3</v>
      </c>
      <c r="P44" s="463">
        <v>3</v>
      </c>
      <c r="Q44" s="213">
        <v>3</v>
      </c>
      <c r="R44" s="442">
        <f t="shared" si="5"/>
        <v>131</v>
      </c>
      <c r="S44" s="246">
        <v>0</v>
      </c>
      <c r="T44" s="247">
        <v>0</v>
      </c>
      <c r="U44" s="246">
        <v>0</v>
      </c>
      <c r="V44" s="245">
        <v>0</v>
      </c>
      <c r="W44" s="246">
        <v>0</v>
      </c>
      <c r="X44" s="247">
        <v>0</v>
      </c>
      <c r="Y44" s="246">
        <v>0</v>
      </c>
      <c r="Z44" s="247">
        <v>0</v>
      </c>
      <c r="AA44" s="246">
        <v>0</v>
      </c>
      <c r="AB44" s="247">
        <v>0</v>
      </c>
      <c r="AC44" s="246">
        <v>0</v>
      </c>
      <c r="AD44" s="247">
        <v>0</v>
      </c>
      <c r="AE44" s="246">
        <v>0</v>
      </c>
      <c r="AF44" s="247">
        <v>0</v>
      </c>
      <c r="AG44" s="246">
        <v>0</v>
      </c>
      <c r="AH44" s="247">
        <v>0</v>
      </c>
      <c r="AI44" s="443">
        <f t="shared" si="4"/>
        <v>0</v>
      </c>
      <c r="AJ44" s="235"/>
      <c r="AK44" s="439" t="str">
        <f t="shared" si="2"/>
        <v>การตลาด</v>
      </c>
      <c r="AL44" s="439">
        <f t="shared" si="3"/>
        <v>131</v>
      </c>
    </row>
    <row r="45" spans="1:38" s="439" customFormat="1" x14ac:dyDescent="0.55000000000000004">
      <c r="A45" s="245" t="s">
        <v>160</v>
      </c>
      <c r="B45" s="463">
        <v>8</v>
      </c>
      <c r="C45" s="213">
        <v>8</v>
      </c>
      <c r="D45" s="463">
        <v>6</v>
      </c>
      <c r="E45" s="213">
        <v>12</v>
      </c>
      <c r="F45" s="463">
        <v>8</v>
      </c>
      <c r="G45" s="213">
        <v>5</v>
      </c>
      <c r="H45" s="463">
        <v>7</v>
      </c>
      <c r="I45" s="213">
        <v>8</v>
      </c>
      <c r="J45" s="463">
        <v>1</v>
      </c>
      <c r="K45" s="213">
        <v>10</v>
      </c>
      <c r="L45" s="463">
        <v>1</v>
      </c>
      <c r="M45" s="213">
        <v>0</v>
      </c>
      <c r="N45" s="463">
        <v>1</v>
      </c>
      <c r="O45" s="213">
        <v>2</v>
      </c>
      <c r="P45" s="463">
        <v>5</v>
      </c>
      <c r="Q45" s="213">
        <v>1</v>
      </c>
      <c r="R45" s="442">
        <f t="shared" si="5"/>
        <v>83</v>
      </c>
      <c r="S45" s="246">
        <v>0</v>
      </c>
      <c r="T45" s="247">
        <v>0</v>
      </c>
      <c r="U45" s="246">
        <v>0</v>
      </c>
      <c r="V45" s="245">
        <v>0</v>
      </c>
      <c r="W45" s="246">
        <v>0</v>
      </c>
      <c r="X45" s="247">
        <v>0</v>
      </c>
      <c r="Y45" s="246">
        <v>0</v>
      </c>
      <c r="Z45" s="247">
        <v>0</v>
      </c>
      <c r="AA45" s="246">
        <v>0</v>
      </c>
      <c r="AB45" s="247">
        <v>0</v>
      </c>
      <c r="AC45" s="246">
        <v>0</v>
      </c>
      <c r="AD45" s="247">
        <v>0</v>
      </c>
      <c r="AE45" s="246">
        <v>2</v>
      </c>
      <c r="AF45" s="247">
        <v>1</v>
      </c>
      <c r="AG45" s="246">
        <v>0</v>
      </c>
      <c r="AH45" s="247">
        <v>1</v>
      </c>
      <c r="AI45" s="443">
        <f t="shared" si="4"/>
        <v>4</v>
      </c>
      <c r="AJ45" s="235"/>
      <c r="AK45" s="439" t="str">
        <f t="shared" si="2"/>
        <v>ดิจิทัลและคอมพิวเตอร์ธุรกิจ</v>
      </c>
      <c r="AL45" s="439">
        <f t="shared" si="3"/>
        <v>87</v>
      </c>
    </row>
    <row r="46" spans="1:38" s="439" customFormat="1" x14ac:dyDescent="0.55000000000000004">
      <c r="A46" s="245" t="s">
        <v>54</v>
      </c>
      <c r="B46" s="463">
        <v>2</v>
      </c>
      <c r="C46" s="213">
        <v>2</v>
      </c>
      <c r="D46" s="463">
        <v>0</v>
      </c>
      <c r="E46" s="213">
        <v>1</v>
      </c>
      <c r="F46" s="463">
        <v>1</v>
      </c>
      <c r="G46" s="213">
        <v>5</v>
      </c>
      <c r="H46" s="463">
        <v>1</v>
      </c>
      <c r="I46" s="213">
        <v>7</v>
      </c>
      <c r="J46" s="463">
        <v>1</v>
      </c>
      <c r="K46" s="213">
        <v>1</v>
      </c>
      <c r="L46" s="463">
        <v>0</v>
      </c>
      <c r="M46" s="213">
        <v>2</v>
      </c>
      <c r="N46" s="463">
        <v>0</v>
      </c>
      <c r="O46" s="213">
        <v>1</v>
      </c>
      <c r="P46" s="463">
        <v>0</v>
      </c>
      <c r="Q46" s="213">
        <v>2</v>
      </c>
      <c r="R46" s="442">
        <f t="shared" si="5"/>
        <v>26</v>
      </c>
      <c r="S46" s="246">
        <v>0</v>
      </c>
      <c r="T46" s="247">
        <v>0</v>
      </c>
      <c r="U46" s="246">
        <v>0</v>
      </c>
      <c r="V46" s="245">
        <v>0</v>
      </c>
      <c r="W46" s="246">
        <v>0</v>
      </c>
      <c r="X46" s="247">
        <v>0</v>
      </c>
      <c r="Y46" s="246">
        <v>0</v>
      </c>
      <c r="Z46" s="247">
        <v>0</v>
      </c>
      <c r="AA46" s="246">
        <v>0</v>
      </c>
      <c r="AB46" s="247">
        <v>0</v>
      </c>
      <c r="AC46" s="246">
        <v>0</v>
      </c>
      <c r="AD46" s="247">
        <v>0</v>
      </c>
      <c r="AE46" s="246">
        <v>0</v>
      </c>
      <c r="AF46" s="247">
        <v>0</v>
      </c>
      <c r="AG46" s="246">
        <v>0</v>
      </c>
      <c r="AH46" s="247">
        <v>0</v>
      </c>
      <c r="AI46" s="443">
        <f t="shared" si="4"/>
        <v>0</v>
      </c>
      <c r="AJ46" s="235"/>
      <c r="AK46" s="439" t="str">
        <f t="shared" si="2"/>
        <v>บริหารธุรกิจระหว่างประเทศ</v>
      </c>
      <c r="AL46" s="439">
        <f t="shared" si="3"/>
        <v>26</v>
      </c>
    </row>
    <row r="47" spans="1:38" s="439" customFormat="1" x14ac:dyDescent="0.55000000000000004">
      <c r="A47" s="245" t="s">
        <v>55</v>
      </c>
      <c r="B47" s="463">
        <v>0</v>
      </c>
      <c r="C47" s="213">
        <v>0</v>
      </c>
      <c r="D47" s="463">
        <v>0</v>
      </c>
      <c r="E47" s="213">
        <v>0</v>
      </c>
      <c r="F47" s="463">
        <v>0</v>
      </c>
      <c r="G47" s="213">
        <v>0</v>
      </c>
      <c r="H47" s="463">
        <v>0</v>
      </c>
      <c r="I47" s="213">
        <v>0</v>
      </c>
      <c r="J47" s="463">
        <v>0</v>
      </c>
      <c r="K47" s="213">
        <v>0</v>
      </c>
      <c r="L47" s="463">
        <v>0</v>
      </c>
      <c r="M47" s="213">
        <v>0</v>
      </c>
      <c r="N47" s="463">
        <v>1</v>
      </c>
      <c r="O47" s="213">
        <v>0</v>
      </c>
      <c r="P47" s="463">
        <v>0</v>
      </c>
      <c r="Q47" s="213">
        <v>0</v>
      </c>
      <c r="R47" s="442">
        <f t="shared" si="5"/>
        <v>1</v>
      </c>
      <c r="S47" s="246">
        <v>0</v>
      </c>
      <c r="T47" s="247">
        <v>0</v>
      </c>
      <c r="U47" s="246">
        <v>0</v>
      </c>
      <c r="V47" s="245">
        <v>0</v>
      </c>
      <c r="W47" s="246">
        <v>0</v>
      </c>
      <c r="X47" s="247">
        <v>0</v>
      </c>
      <c r="Y47" s="246">
        <v>0</v>
      </c>
      <c r="Z47" s="247">
        <v>0</v>
      </c>
      <c r="AA47" s="246">
        <v>0</v>
      </c>
      <c r="AB47" s="247">
        <v>0</v>
      </c>
      <c r="AC47" s="246">
        <v>0</v>
      </c>
      <c r="AD47" s="247">
        <v>0</v>
      </c>
      <c r="AE47" s="246">
        <v>0</v>
      </c>
      <c r="AF47" s="247">
        <v>0</v>
      </c>
      <c r="AG47" s="246">
        <v>0</v>
      </c>
      <c r="AH47" s="247">
        <v>0</v>
      </c>
      <c r="AI47" s="443">
        <f t="shared" si="4"/>
        <v>0</v>
      </c>
      <c r="AJ47" s="235"/>
      <c r="AK47" s="439" t="str">
        <f>A47</f>
        <v>เศรษฐศาสตร์การเงินการคลัง</v>
      </c>
      <c r="AL47" s="439">
        <f t="shared" si="3"/>
        <v>1</v>
      </c>
    </row>
    <row r="48" spans="1:38" s="439" customFormat="1" x14ac:dyDescent="0.55000000000000004">
      <c r="A48" s="245" t="s">
        <v>57</v>
      </c>
      <c r="B48" s="463">
        <v>4</v>
      </c>
      <c r="C48" s="213">
        <v>68</v>
      </c>
      <c r="D48" s="463">
        <v>8</v>
      </c>
      <c r="E48" s="213">
        <v>60</v>
      </c>
      <c r="F48" s="463">
        <v>5</v>
      </c>
      <c r="G48" s="213">
        <v>70</v>
      </c>
      <c r="H48" s="463">
        <v>6</v>
      </c>
      <c r="I48" s="213">
        <v>43</v>
      </c>
      <c r="J48" s="463">
        <v>0</v>
      </c>
      <c r="K48" s="213">
        <v>8</v>
      </c>
      <c r="L48" s="463">
        <v>2</v>
      </c>
      <c r="M48" s="213">
        <v>5</v>
      </c>
      <c r="N48" s="463">
        <v>1</v>
      </c>
      <c r="O48" s="213">
        <v>14</v>
      </c>
      <c r="P48" s="463">
        <v>0</v>
      </c>
      <c r="Q48" s="213">
        <v>9</v>
      </c>
      <c r="R48" s="442">
        <f t="shared" si="5"/>
        <v>303</v>
      </c>
      <c r="S48" s="246">
        <v>3</v>
      </c>
      <c r="T48" s="247">
        <v>17</v>
      </c>
      <c r="U48" s="246">
        <v>2</v>
      </c>
      <c r="V48" s="245">
        <v>16</v>
      </c>
      <c r="W48" s="246">
        <v>4</v>
      </c>
      <c r="X48" s="247">
        <v>13</v>
      </c>
      <c r="Y48" s="246">
        <v>1</v>
      </c>
      <c r="Z48" s="247">
        <v>4</v>
      </c>
      <c r="AA48" s="246">
        <v>0</v>
      </c>
      <c r="AB48" s="247">
        <v>4</v>
      </c>
      <c r="AC48" s="246">
        <v>0</v>
      </c>
      <c r="AD48" s="247">
        <v>5</v>
      </c>
      <c r="AE48" s="246">
        <v>1</v>
      </c>
      <c r="AF48" s="247">
        <v>2</v>
      </c>
      <c r="AG48" s="246">
        <v>0</v>
      </c>
      <c r="AH48" s="247">
        <v>7</v>
      </c>
      <c r="AI48" s="443">
        <f t="shared" si="4"/>
        <v>79</v>
      </c>
      <c r="AJ48" s="235"/>
      <c r="AK48" s="439" t="str">
        <f t="shared" si="2"/>
        <v>การบัญชี</v>
      </c>
      <c r="AL48" s="439">
        <f t="shared" si="3"/>
        <v>382</v>
      </c>
    </row>
    <row r="49" spans="1:38" s="439" customFormat="1" x14ac:dyDescent="0.55000000000000004">
      <c r="A49" s="245" t="s">
        <v>111</v>
      </c>
      <c r="B49" s="463">
        <v>2</v>
      </c>
      <c r="C49" s="213">
        <v>14</v>
      </c>
      <c r="D49" s="463">
        <v>3</v>
      </c>
      <c r="E49" s="213">
        <v>8</v>
      </c>
      <c r="F49" s="463">
        <v>1</v>
      </c>
      <c r="G49" s="213">
        <v>10</v>
      </c>
      <c r="H49" s="463">
        <v>3</v>
      </c>
      <c r="I49" s="213">
        <v>8</v>
      </c>
      <c r="J49" s="463">
        <v>1</v>
      </c>
      <c r="K49" s="213">
        <v>3</v>
      </c>
      <c r="L49" s="463">
        <v>3</v>
      </c>
      <c r="M49" s="213">
        <v>2</v>
      </c>
      <c r="N49" s="463">
        <v>0</v>
      </c>
      <c r="O49" s="213">
        <v>0</v>
      </c>
      <c r="P49" s="463">
        <v>0</v>
      </c>
      <c r="Q49" s="213">
        <v>0</v>
      </c>
      <c r="R49" s="442">
        <f t="shared" si="5"/>
        <v>58</v>
      </c>
      <c r="S49" s="246">
        <v>0</v>
      </c>
      <c r="T49" s="247">
        <v>0</v>
      </c>
      <c r="U49" s="246">
        <v>0</v>
      </c>
      <c r="V49" s="245">
        <v>0</v>
      </c>
      <c r="W49" s="246">
        <v>0</v>
      </c>
      <c r="X49" s="247">
        <v>0</v>
      </c>
      <c r="Y49" s="246">
        <v>0</v>
      </c>
      <c r="Z49" s="247">
        <v>0</v>
      </c>
      <c r="AA49" s="246">
        <v>0</v>
      </c>
      <c r="AB49" s="247">
        <v>0</v>
      </c>
      <c r="AC49" s="246">
        <v>0</v>
      </c>
      <c r="AD49" s="247">
        <v>0</v>
      </c>
      <c r="AE49" s="246">
        <v>0</v>
      </c>
      <c r="AF49" s="247">
        <v>0</v>
      </c>
      <c r="AG49" s="246">
        <v>0</v>
      </c>
      <c r="AH49" s="247">
        <v>0</v>
      </c>
      <c r="AI49" s="443">
        <f t="shared" si="4"/>
        <v>0</v>
      </c>
      <c r="AJ49" s="235"/>
      <c r="AK49" s="439" t="str">
        <f t="shared" si="2"/>
        <v>การจัดการธุรกิจการค้าสมัยใหม่</v>
      </c>
      <c r="AL49" s="439">
        <f t="shared" si="3"/>
        <v>58</v>
      </c>
    </row>
    <row r="50" spans="1:38" s="456" customFormat="1" x14ac:dyDescent="0.55000000000000004">
      <c r="A50" s="248" t="s">
        <v>61</v>
      </c>
      <c r="B50" s="464">
        <v>19</v>
      </c>
      <c r="C50" s="219">
        <v>27</v>
      </c>
      <c r="D50" s="464">
        <v>15</v>
      </c>
      <c r="E50" s="219">
        <v>18</v>
      </c>
      <c r="F50" s="464">
        <v>20</v>
      </c>
      <c r="G50" s="219">
        <v>24</v>
      </c>
      <c r="H50" s="464">
        <v>19</v>
      </c>
      <c r="I50" s="219">
        <v>24</v>
      </c>
      <c r="J50" s="464">
        <v>10</v>
      </c>
      <c r="K50" s="219">
        <v>6</v>
      </c>
      <c r="L50" s="464">
        <v>8</v>
      </c>
      <c r="M50" s="219">
        <v>5</v>
      </c>
      <c r="N50" s="464">
        <v>17</v>
      </c>
      <c r="O50" s="219">
        <v>4</v>
      </c>
      <c r="P50" s="464">
        <v>7</v>
      </c>
      <c r="Q50" s="219">
        <v>2</v>
      </c>
      <c r="R50" s="442">
        <f t="shared" si="5"/>
        <v>225</v>
      </c>
      <c r="S50" s="249">
        <v>19</v>
      </c>
      <c r="T50" s="250">
        <v>8</v>
      </c>
      <c r="U50" s="249">
        <v>25</v>
      </c>
      <c r="V50" s="248">
        <v>3</v>
      </c>
      <c r="W50" s="249">
        <v>18</v>
      </c>
      <c r="X50" s="250">
        <v>2</v>
      </c>
      <c r="Y50" s="249">
        <v>14</v>
      </c>
      <c r="Z50" s="250">
        <v>5</v>
      </c>
      <c r="AA50" s="249">
        <v>3</v>
      </c>
      <c r="AB50" s="250">
        <v>1</v>
      </c>
      <c r="AC50" s="249">
        <v>6</v>
      </c>
      <c r="AD50" s="250">
        <v>4</v>
      </c>
      <c r="AE50" s="249">
        <v>3</v>
      </c>
      <c r="AF50" s="250">
        <v>0</v>
      </c>
      <c r="AG50" s="249">
        <v>15</v>
      </c>
      <c r="AH50" s="250">
        <v>2</v>
      </c>
      <c r="AI50" s="443">
        <f t="shared" si="4"/>
        <v>128</v>
      </c>
      <c r="AJ50" s="235"/>
      <c r="AK50" s="456" t="str">
        <f t="shared" si="2"/>
        <v>นิติศาสตร์</v>
      </c>
      <c r="AL50" s="456">
        <f t="shared" si="3"/>
        <v>353</v>
      </c>
    </row>
    <row r="51" spans="1:38" s="456" customFormat="1" x14ac:dyDescent="0.55000000000000004">
      <c r="A51" s="248" t="s">
        <v>139</v>
      </c>
      <c r="B51" s="464">
        <v>0</v>
      </c>
      <c r="C51" s="219">
        <v>0</v>
      </c>
      <c r="D51" s="464">
        <v>0</v>
      </c>
      <c r="E51" s="219">
        <v>0</v>
      </c>
      <c r="F51" s="464">
        <v>0</v>
      </c>
      <c r="G51" s="219">
        <v>0</v>
      </c>
      <c r="H51" s="464">
        <v>0</v>
      </c>
      <c r="I51" s="219">
        <v>0</v>
      </c>
      <c r="J51" s="464">
        <v>0</v>
      </c>
      <c r="K51" s="219">
        <v>0</v>
      </c>
      <c r="L51" s="464">
        <v>0</v>
      </c>
      <c r="M51" s="219">
        <v>0</v>
      </c>
      <c r="N51" s="464">
        <v>0</v>
      </c>
      <c r="O51" s="219">
        <v>0</v>
      </c>
      <c r="P51" s="464">
        <v>0</v>
      </c>
      <c r="Q51" s="219">
        <v>0</v>
      </c>
      <c r="R51" s="442">
        <f t="shared" si="5"/>
        <v>0</v>
      </c>
      <c r="S51" s="249">
        <v>8</v>
      </c>
      <c r="T51" s="250">
        <v>3</v>
      </c>
      <c r="U51" s="249">
        <v>4</v>
      </c>
      <c r="V51" s="248">
        <v>3</v>
      </c>
      <c r="W51" s="249">
        <v>6</v>
      </c>
      <c r="X51" s="250">
        <v>2</v>
      </c>
      <c r="Y51" s="249">
        <v>1</v>
      </c>
      <c r="Z51" s="250">
        <v>1</v>
      </c>
      <c r="AA51" s="249">
        <v>0</v>
      </c>
      <c r="AB51" s="250">
        <v>0</v>
      </c>
      <c r="AC51" s="249">
        <v>0</v>
      </c>
      <c r="AD51" s="250">
        <v>0</v>
      </c>
      <c r="AE51" s="249">
        <v>0</v>
      </c>
      <c r="AF51" s="250">
        <v>0</v>
      </c>
      <c r="AG51" s="249">
        <v>0</v>
      </c>
      <c r="AH51" s="250">
        <v>0</v>
      </c>
      <c r="AI51" s="443">
        <f t="shared" si="4"/>
        <v>28</v>
      </c>
      <c r="AJ51" s="235"/>
      <c r="AK51" s="456" t="str">
        <f t="shared" si="2"/>
        <v>นิติศาสตร์ (ภาคบัณฑิต)</v>
      </c>
      <c r="AL51" s="456">
        <f t="shared" si="3"/>
        <v>28</v>
      </c>
    </row>
    <row r="52" spans="1:38" s="456" customFormat="1" x14ac:dyDescent="0.55000000000000004">
      <c r="A52" s="248" t="s">
        <v>63</v>
      </c>
      <c r="B52" s="464">
        <v>6</v>
      </c>
      <c r="C52" s="219">
        <v>22</v>
      </c>
      <c r="D52" s="464">
        <v>8</v>
      </c>
      <c r="E52" s="219">
        <v>10</v>
      </c>
      <c r="F52" s="464">
        <v>14</v>
      </c>
      <c r="G52" s="219">
        <v>25</v>
      </c>
      <c r="H52" s="464">
        <v>15</v>
      </c>
      <c r="I52" s="219">
        <v>30</v>
      </c>
      <c r="J52" s="464">
        <v>7</v>
      </c>
      <c r="K52" s="219">
        <v>11</v>
      </c>
      <c r="L52" s="464">
        <v>5</v>
      </c>
      <c r="M52" s="219">
        <v>4</v>
      </c>
      <c r="N52" s="464">
        <v>5</v>
      </c>
      <c r="O52" s="219">
        <v>3</v>
      </c>
      <c r="P52" s="464">
        <v>6</v>
      </c>
      <c r="Q52" s="219">
        <v>6</v>
      </c>
      <c r="R52" s="442">
        <f t="shared" si="5"/>
        <v>177</v>
      </c>
      <c r="S52" s="249">
        <v>0</v>
      </c>
      <c r="T52" s="250">
        <v>0</v>
      </c>
      <c r="U52" s="249">
        <v>0</v>
      </c>
      <c r="V52" s="248">
        <v>0</v>
      </c>
      <c r="W52" s="249">
        <v>0</v>
      </c>
      <c r="X52" s="250">
        <v>0</v>
      </c>
      <c r="Y52" s="249">
        <v>0</v>
      </c>
      <c r="Z52" s="250">
        <v>0</v>
      </c>
      <c r="AA52" s="249">
        <v>0</v>
      </c>
      <c r="AB52" s="250">
        <v>0</v>
      </c>
      <c r="AC52" s="249">
        <v>0</v>
      </c>
      <c r="AD52" s="250">
        <v>0</v>
      </c>
      <c r="AE52" s="249">
        <v>0</v>
      </c>
      <c r="AF52" s="250">
        <v>0</v>
      </c>
      <c r="AG52" s="249">
        <v>2</v>
      </c>
      <c r="AH52" s="250">
        <v>1</v>
      </c>
      <c r="AI52" s="443">
        <f t="shared" si="4"/>
        <v>3</v>
      </c>
      <c r="AJ52" s="235"/>
      <c r="AK52" s="456" t="str">
        <f t="shared" si="2"/>
        <v>รัฐประศาสนศาสตร์</v>
      </c>
      <c r="AL52" s="456">
        <f t="shared" si="3"/>
        <v>180</v>
      </c>
    </row>
    <row r="53" spans="1:38" s="456" customFormat="1" x14ac:dyDescent="0.55000000000000004">
      <c r="A53" s="248" t="s">
        <v>65</v>
      </c>
      <c r="B53" s="464">
        <v>27</v>
      </c>
      <c r="C53" s="219">
        <v>25</v>
      </c>
      <c r="D53" s="464">
        <v>23</v>
      </c>
      <c r="E53" s="219">
        <v>26</v>
      </c>
      <c r="F53" s="464">
        <v>21</v>
      </c>
      <c r="G53" s="219">
        <v>26</v>
      </c>
      <c r="H53" s="464">
        <v>23</v>
      </c>
      <c r="I53" s="219">
        <v>40</v>
      </c>
      <c r="J53" s="464">
        <v>10</v>
      </c>
      <c r="K53" s="219">
        <v>10</v>
      </c>
      <c r="L53" s="464">
        <v>12</v>
      </c>
      <c r="M53" s="219">
        <v>12</v>
      </c>
      <c r="N53" s="464">
        <v>3</v>
      </c>
      <c r="O53" s="219">
        <v>8</v>
      </c>
      <c r="P53" s="464">
        <v>9</v>
      </c>
      <c r="Q53" s="219">
        <v>5</v>
      </c>
      <c r="R53" s="442">
        <f t="shared" si="5"/>
        <v>280</v>
      </c>
      <c r="S53" s="249">
        <v>0</v>
      </c>
      <c r="T53" s="250">
        <v>0</v>
      </c>
      <c r="U53" s="249">
        <v>0</v>
      </c>
      <c r="V53" s="248">
        <v>0</v>
      </c>
      <c r="W53" s="249">
        <v>7</v>
      </c>
      <c r="X53" s="250">
        <v>6</v>
      </c>
      <c r="Y53" s="249">
        <v>8</v>
      </c>
      <c r="Z53" s="250">
        <v>5</v>
      </c>
      <c r="AA53" s="249">
        <v>5</v>
      </c>
      <c r="AB53" s="250">
        <v>1</v>
      </c>
      <c r="AC53" s="249">
        <v>3</v>
      </c>
      <c r="AD53" s="250">
        <v>3</v>
      </c>
      <c r="AE53" s="249">
        <v>1</v>
      </c>
      <c r="AF53" s="250">
        <v>3</v>
      </c>
      <c r="AG53" s="249">
        <v>2</v>
      </c>
      <c r="AH53" s="250">
        <v>1</v>
      </c>
      <c r="AI53" s="443">
        <f t="shared" si="4"/>
        <v>45</v>
      </c>
      <c r="AJ53" s="235"/>
      <c r="AK53" s="456" t="str">
        <f t="shared" si="2"/>
        <v>รัฐศาสตร์</v>
      </c>
      <c r="AL53" s="456">
        <f t="shared" si="3"/>
        <v>325</v>
      </c>
    </row>
    <row r="54" spans="1:38" s="409" customFormat="1" x14ac:dyDescent="0.55000000000000004">
      <c r="A54" s="223" t="s">
        <v>116</v>
      </c>
      <c r="B54" s="465">
        <v>4</v>
      </c>
      <c r="C54" s="225">
        <v>51</v>
      </c>
      <c r="D54" s="465">
        <v>5</v>
      </c>
      <c r="E54" s="225">
        <v>49</v>
      </c>
      <c r="F54" s="465">
        <v>4</v>
      </c>
      <c r="G54" s="225">
        <v>51</v>
      </c>
      <c r="H54" s="465">
        <v>10</v>
      </c>
      <c r="I54" s="225">
        <v>40</v>
      </c>
      <c r="J54" s="465">
        <v>0</v>
      </c>
      <c r="K54" s="225">
        <v>0</v>
      </c>
      <c r="L54" s="465">
        <v>0</v>
      </c>
      <c r="M54" s="225">
        <v>0</v>
      </c>
      <c r="N54" s="465">
        <v>0</v>
      </c>
      <c r="O54" s="225">
        <v>0</v>
      </c>
      <c r="P54" s="465">
        <v>0</v>
      </c>
      <c r="Q54" s="225">
        <v>0</v>
      </c>
      <c r="R54" s="442">
        <f t="shared" si="5"/>
        <v>214</v>
      </c>
      <c r="S54" s="408">
        <v>0</v>
      </c>
      <c r="T54" s="407">
        <v>0</v>
      </c>
      <c r="U54" s="408">
        <v>0</v>
      </c>
      <c r="V54" s="223">
        <v>0</v>
      </c>
      <c r="W54" s="408">
        <v>0</v>
      </c>
      <c r="X54" s="407">
        <v>0</v>
      </c>
      <c r="Y54" s="408">
        <v>0</v>
      </c>
      <c r="Z54" s="407">
        <v>0</v>
      </c>
      <c r="AA54" s="408">
        <v>0</v>
      </c>
      <c r="AB54" s="407">
        <v>0</v>
      </c>
      <c r="AC54" s="408">
        <v>0</v>
      </c>
      <c r="AD54" s="407">
        <v>0</v>
      </c>
      <c r="AE54" s="408">
        <v>0</v>
      </c>
      <c r="AF54" s="407">
        <v>0</v>
      </c>
      <c r="AG54" s="408">
        <v>0</v>
      </c>
      <c r="AH54" s="407">
        <v>0</v>
      </c>
      <c r="AI54" s="443">
        <f t="shared" si="4"/>
        <v>0</v>
      </c>
      <c r="AJ54" s="235"/>
      <c r="AK54" s="409" t="str">
        <f t="shared" si="2"/>
        <v>พยาบาล</v>
      </c>
      <c r="AL54" s="409">
        <f t="shared" si="3"/>
        <v>214</v>
      </c>
    </row>
    <row r="55" spans="1:38" s="357" customFormat="1" x14ac:dyDescent="0.55000000000000004">
      <c r="A55" s="385"/>
      <c r="B55" s="443">
        <f>SUM(B3:B54)</f>
        <v>484</v>
      </c>
      <c r="C55" s="443">
        <f t="shared" ref="C55:T55" si="6">SUM(C3:C54)</f>
        <v>998</v>
      </c>
      <c r="D55" s="443">
        <f t="shared" si="6"/>
        <v>434</v>
      </c>
      <c r="E55" s="443">
        <f t="shared" si="6"/>
        <v>867</v>
      </c>
      <c r="F55" s="443">
        <f t="shared" si="6"/>
        <v>481</v>
      </c>
      <c r="G55" s="443">
        <f t="shared" si="6"/>
        <v>934</v>
      </c>
      <c r="H55" s="443">
        <f t="shared" si="6"/>
        <v>409</v>
      </c>
      <c r="I55" s="443">
        <f t="shared" si="6"/>
        <v>952</v>
      </c>
      <c r="J55" s="443">
        <f t="shared" si="6"/>
        <v>279</v>
      </c>
      <c r="K55" s="443">
        <f t="shared" si="6"/>
        <v>551</v>
      </c>
      <c r="L55" s="443">
        <f t="shared" si="6"/>
        <v>124</v>
      </c>
      <c r="M55" s="443">
        <f t="shared" si="6"/>
        <v>128</v>
      </c>
      <c r="N55" s="443">
        <f t="shared" si="6"/>
        <v>117</v>
      </c>
      <c r="O55" s="443">
        <f t="shared" si="6"/>
        <v>126</v>
      </c>
      <c r="P55" s="443">
        <f t="shared" si="6"/>
        <v>84</v>
      </c>
      <c r="Q55" s="443">
        <f t="shared" si="6"/>
        <v>97</v>
      </c>
      <c r="R55" s="443">
        <f t="shared" si="6"/>
        <v>7065</v>
      </c>
      <c r="S55" s="386">
        <f t="shared" si="6"/>
        <v>81</v>
      </c>
      <c r="T55" s="386">
        <f t="shared" si="6"/>
        <v>81</v>
      </c>
      <c r="U55" s="386">
        <f>SUM(U3:U54)</f>
        <v>69</v>
      </c>
      <c r="V55" s="386">
        <f t="shared" ref="V55:AI55" si="7">SUM(V3:V54)</f>
        <v>51</v>
      </c>
      <c r="W55" s="386">
        <f t="shared" si="7"/>
        <v>74</v>
      </c>
      <c r="X55" s="386">
        <f t="shared" si="7"/>
        <v>54</v>
      </c>
      <c r="Y55" s="386">
        <f t="shared" si="7"/>
        <v>49</v>
      </c>
      <c r="Z55" s="386">
        <f t="shared" si="7"/>
        <v>28</v>
      </c>
      <c r="AA55" s="386">
        <f t="shared" si="7"/>
        <v>37</v>
      </c>
      <c r="AB55" s="386">
        <f t="shared" si="7"/>
        <v>20</v>
      </c>
      <c r="AC55" s="386">
        <f t="shared" si="7"/>
        <v>13</v>
      </c>
      <c r="AD55" s="386">
        <f t="shared" si="7"/>
        <v>12</v>
      </c>
      <c r="AE55" s="386">
        <f t="shared" si="7"/>
        <v>8</v>
      </c>
      <c r="AF55" s="386">
        <f t="shared" si="7"/>
        <v>7</v>
      </c>
      <c r="AG55" s="386">
        <f t="shared" si="7"/>
        <v>26</v>
      </c>
      <c r="AH55" s="386">
        <f t="shared" si="7"/>
        <v>20</v>
      </c>
      <c r="AI55" s="443">
        <f t="shared" si="7"/>
        <v>630</v>
      </c>
      <c r="AL55" s="357">
        <f>SUM(AL3:AL54)</f>
        <v>7695</v>
      </c>
    </row>
  </sheetData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80"/>
  <sheetViews>
    <sheetView tabSelected="1" zoomScaleNormal="100" workbookViewId="0">
      <pane ySplit="4" topLeftCell="A5" activePane="bottomLeft" state="frozen"/>
      <selection pane="bottomLeft" activeCell="N1" sqref="N1"/>
    </sheetView>
  </sheetViews>
  <sheetFormatPr defaultRowHeight="15" x14ac:dyDescent="0.35"/>
  <cols>
    <col min="1" max="1" width="1.5703125" style="193" customWidth="1"/>
    <col min="2" max="2" width="4" style="193" customWidth="1"/>
    <col min="3" max="3" width="17.28515625" style="193" customWidth="1"/>
    <col min="4" max="4" width="35.28515625" style="193" customWidth="1"/>
    <col min="5" max="5" width="12.85546875" style="193" customWidth="1"/>
    <col min="6" max="6" width="4.7109375" style="193" customWidth="1"/>
    <col min="7" max="7" width="5" style="193" customWidth="1"/>
    <col min="8" max="8" width="5.85546875" style="193" customWidth="1"/>
    <col min="9" max="9" width="5" style="193" customWidth="1"/>
    <col min="10" max="10" width="6.28515625" style="193" customWidth="1"/>
    <col min="11" max="11" width="6.28515625" style="353" customWidth="1"/>
    <col min="12" max="12" width="5" style="229" customWidth="1"/>
    <col min="13" max="13" width="6.28515625" style="229" customWidth="1"/>
    <col min="14" max="14" width="6.28515625" style="354" customWidth="1"/>
    <col min="15" max="15" width="5" style="229" customWidth="1"/>
    <col min="16" max="16" width="6.28515625" style="229" customWidth="1"/>
    <col min="17" max="20" width="6.28515625" style="354" customWidth="1"/>
    <col min="21" max="21" width="5" style="229" customWidth="1"/>
    <col min="22" max="22" width="6.28515625" style="229" customWidth="1"/>
    <col min="23" max="26" width="6.28515625" style="354" customWidth="1"/>
    <col min="27" max="29" width="5" style="354" customWidth="1"/>
    <col min="30" max="30" width="4.85546875" style="229" customWidth="1"/>
    <col min="31" max="31" width="5" style="229" customWidth="1"/>
    <col min="32" max="32" width="5" style="353" customWidth="1"/>
    <col min="33" max="33" width="4.85546875" style="193" customWidth="1"/>
    <col min="34" max="34" width="5" style="193" customWidth="1"/>
    <col min="35" max="35" width="5" style="353" customWidth="1"/>
    <col min="36" max="36" width="4.85546875" style="193" customWidth="1"/>
    <col min="37" max="37" width="5" style="193" customWidth="1"/>
    <col min="38" max="38" width="5" style="353" customWidth="1"/>
    <col min="39" max="40" width="5" style="193" customWidth="1"/>
    <col min="41" max="43" width="5" style="353" customWidth="1"/>
    <col min="44" max="44" width="6.28515625" style="353" customWidth="1"/>
    <col min="45" max="45" width="5" style="193" customWidth="1"/>
    <col min="46" max="46" width="6.42578125" style="193" customWidth="1"/>
    <col min="47" max="47" width="6.28515625" style="353" customWidth="1"/>
    <col min="48" max="48" width="5" style="230" customWidth="1"/>
    <col min="49" max="49" width="6.42578125" style="230" customWidth="1"/>
    <col min="50" max="50" width="6.28515625" style="255" customWidth="1"/>
    <col min="51" max="51" width="5" style="230" customWidth="1"/>
    <col min="52" max="52" width="6.42578125" style="230" customWidth="1"/>
    <col min="53" max="53" width="6.28515625" style="255" customWidth="1"/>
    <col min="54" max="54" width="5" style="230" customWidth="1"/>
    <col min="55" max="55" width="6.42578125" style="230" customWidth="1"/>
    <col min="56" max="56" width="6.28515625" style="255" customWidth="1"/>
    <col min="57" max="58" width="5.140625" style="255" customWidth="1"/>
    <col min="59" max="59" width="5.85546875" style="255" customWidth="1"/>
    <col min="60" max="62" width="6.28515625" style="255" customWidth="1"/>
    <col min="63" max="16384" width="9.140625" style="230"/>
  </cols>
  <sheetData>
    <row r="1" spans="1:62" ht="27.75" thickBot="1" x14ac:dyDescent="0.65">
      <c r="A1" s="251" t="s">
        <v>148</v>
      </c>
      <c r="B1" s="252"/>
      <c r="C1" s="252"/>
      <c r="D1" s="252"/>
      <c r="E1" s="252"/>
      <c r="F1" s="252"/>
      <c r="G1" s="252"/>
      <c r="H1" s="252"/>
      <c r="I1" s="252"/>
      <c r="J1" s="252"/>
      <c r="K1" s="251"/>
      <c r="L1" s="252"/>
      <c r="M1" s="252"/>
      <c r="N1" s="251"/>
      <c r="O1" s="252"/>
      <c r="P1" s="252"/>
      <c r="Q1" s="251"/>
      <c r="R1" s="251"/>
      <c r="S1" s="251"/>
      <c r="T1" s="251"/>
      <c r="U1" s="252"/>
      <c r="V1" s="252"/>
      <c r="W1" s="251"/>
      <c r="X1" s="251"/>
      <c r="Y1" s="251"/>
      <c r="Z1" s="251"/>
      <c r="AA1" s="252"/>
      <c r="AB1" s="252"/>
      <c r="AC1" s="251"/>
      <c r="AD1" s="252"/>
      <c r="AE1" s="252"/>
      <c r="AF1" s="251"/>
      <c r="AG1" s="252"/>
      <c r="AH1" s="252"/>
      <c r="AI1" s="251"/>
      <c r="AJ1" s="252"/>
      <c r="AK1" s="252"/>
      <c r="AL1" s="251"/>
      <c r="AM1" s="252"/>
      <c r="AN1" s="252"/>
      <c r="AO1" s="251"/>
      <c r="AP1" s="251"/>
      <c r="AQ1" s="251"/>
      <c r="AR1" s="251"/>
      <c r="AS1" s="253"/>
      <c r="AT1" s="253"/>
      <c r="AU1" s="254"/>
    </row>
    <row r="2" spans="1:62" s="255" customFormat="1" ht="21.75" x14ac:dyDescent="0.5">
      <c r="A2" s="256"/>
      <c r="B2" s="257"/>
      <c r="C2" s="258"/>
      <c r="D2" s="259"/>
      <c r="E2" s="260"/>
      <c r="F2" s="467" t="s">
        <v>0</v>
      </c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9"/>
      <c r="AA2" s="475" t="s">
        <v>1</v>
      </c>
      <c r="AB2" s="476"/>
      <c r="AC2" s="476"/>
      <c r="AD2" s="476"/>
      <c r="AE2" s="476"/>
      <c r="AF2" s="476"/>
      <c r="AG2" s="476"/>
      <c r="AH2" s="476"/>
      <c r="AI2" s="476"/>
      <c r="AJ2" s="476"/>
      <c r="AK2" s="476"/>
      <c r="AL2" s="476"/>
      <c r="AM2" s="476"/>
      <c r="AN2" s="476"/>
      <c r="AO2" s="476"/>
      <c r="AP2" s="476"/>
      <c r="AQ2" s="476"/>
      <c r="AR2" s="477"/>
      <c r="AS2" s="473" t="s">
        <v>109</v>
      </c>
      <c r="AT2" s="473"/>
      <c r="AU2" s="473"/>
      <c r="AV2" s="473"/>
      <c r="AW2" s="473"/>
      <c r="AX2" s="473"/>
      <c r="AY2" s="473"/>
      <c r="AZ2" s="473"/>
      <c r="BA2" s="473"/>
      <c r="BB2" s="473"/>
      <c r="BC2" s="473"/>
      <c r="BD2" s="473"/>
      <c r="BE2" s="473"/>
      <c r="BF2" s="473"/>
      <c r="BG2" s="473"/>
      <c r="BH2" s="473"/>
      <c r="BI2" s="473"/>
      <c r="BJ2" s="474"/>
    </row>
    <row r="3" spans="1:62" s="255" customFormat="1" ht="21.75" x14ac:dyDescent="0.5">
      <c r="A3" s="261"/>
      <c r="B3" s="262" t="s">
        <v>2</v>
      </c>
      <c r="C3" s="263" t="s">
        <v>3</v>
      </c>
      <c r="D3" s="264" t="s">
        <v>4</v>
      </c>
      <c r="E3" s="265" t="s">
        <v>5</v>
      </c>
      <c r="F3" s="470" t="s">
        <v>153</v>
      </c>
      <c r="G3" s="471"/>
      <c r="H3" s="472"/>
      <c r="I3" s="470" t="s">
        <v>154</v>
      </c>
      <c r="J3" s="471"/>
      <c r="K3" s="472"/>
      <c r="L3" s="471" t="s">
        <v>155</v>
      </c>
      <c r="M3" s="471"/>
      <c r="N3" s="471"/>
      <c r="O3" s="471" t="s">
        <v>156</v>
      </c>
      <c r="P3" s="471"/>
      <c r="Q3" s="471"/>
      <c r="R3" s="472" t="s">
        <v>157</v>
      </c>
      <c r="S3" s="503"/>
      <c r="T3" s="504"/>
      <c r="U3" s="472" t="s">
        <v>140</v>
      </c>
      <c r="V3" s="503"/>
      <c r="W3" s="504"/>
      <c r="X3" s="505" t="s">
        <v>6</v>
      </c>
      <c r="Y3" s="505"/>
      <c r="Z3" s="506"/>
      <c r="AA3" s="486" t="s">
        <v>153</v>
      </c>
      <c r="AB3" s="487"/>
      <c r="AC3" s="487"/>
      <c r="AD3" s="488" t="s">
        <v>154</v>
      </c>
      <c r="AE3" s="488"/>
      <c r="AF3" s="488"/>
      <c r="AG3" s="488" t="s">
        <v>155</v>
      </c>
      <c r="AH3" s="488"/>
      <c r="AI3" s="488"/>
      <c r="AJ3" s="488" t="s">
        <v>156</v>
      </c>
      <c r="AK3" s="488"/>
      <c r="AL3" s="488"/>
      <c r="AM3" s="488" t="s">
        <v>113</v>
      </c>
      <c r="AN3" s="488"/>
      <c r="AO3" s="488"/>
      <c r="AP3" s="492" t="s">
        <v>6</v>
      </c>
      <c r="AQ3" s="492"/>
      <c r="AR3" s="493"/>
      <c r="AS3" s="483" t="s">
        <v>153</v>
      </c>
      <c r="AT3" s="484"/>
      <c r="AU3" s="485"/>
      <c r="AV3" s="484" t="s">
        <v>154</v>
      </c>
      <c r="AW3" s="484"/>
      <c r="AX3" s="484"/>
      <c r="AY3" s="484" t="s">
        <v>155</v>
      </c>
      <c r="AZ3" s="484"/>
      <c r="BA3" s="484"/>
      <c r="BB3" s="484" t="s">
        <v>156</v>
      </c>
      <c r="BC3" s="484"/>
      <c r="BD3" s="484"/>
      <c r="BE3" s="484" t="s">
        <v>158</v>
      </c>
      <c r="BF3" s="484"/>
      <c r="BG3" s="484"/>
      <c r="BH3" s="481" t="s">
        <v>6</v>
      </c>
      <c r="BI3" s="481"/>
      <c r="BJ3" s="482"/>
    </row>
    <row r="4" spans="1:62" s="255" customFormat="1" ht="22.5" thickBot="1" x14ac:dyDescent="0.55000000000000004">
      <c r="A4" s="266"/>
      <c r="B4" s="267"/>
      <c r="C4" s="268"/>
      <c r="D4" s="269"/>
      <c r="E4" s="270" t="s">
        <v>7</v>
      </c>
      <c r="F4" s="271" t="s">
        <v>8</v>
      </c>
      <c r="G4" s="272" t="s">
        <v>9</v>
      </c>
      <c r="H4" s="272" t="s">
        <v>10</v>
      </c>
      <c r="I4" s="271" t="s">
        <v>8</v>
      </c>
      <c r="J4" s="272" t="s">
        <v>9</v>
      </c>
      <c r="K4" s="272" t="s">
        <v>10</v>
      </c>
      <c r="L4" s="272" t="s">
        <v>8</v>
      </c>
      <c r="M4" s="272" t="s">
        <v>9</v>
      </c>
      <c r="N4" s="272" t="s">
        <v>10</v>
      </c>
      <c r="O4" s="272" t="s">
        <v>8</v>
      </c>
      <c r="P4" s="272" t="s">
        <v>9</v>
      </c>
      <c r="Q4" s="272" t="s">
        <v>10</v>
      </c>
      <c r="R4" s="272" t="s">
        <v>8</v>
      </c>
      <c r="S4" s="272" t="s">
        <v>9</v>
      </c>
      <c r="T4" s="272" t="s">
        <v>10</v>
      </c>
      <c r="U4" s="272" t="s">
        <v>8</v>
      </c>
      <c r="V4" s="272" t="s">
        <v>9</v>
      </c>
      <c r="W4" s="272" t="s">
        <v>10</v>
      </c>
      <c r="X4" s="273" t="s">
        <v>8</v>
      </c>
      <c r="Y4" s="273" t="s">
        <v>9</v>
      </c>
      <c r="Z4" s="274" t="s">
        <v>10</v>
      </c>
      <c r="AA4" s="275" t="s">
        <v>8</v>
      </c>
      <c r="AB4" s="276" t="s">
        <v>9</v>
      </c>
      <c r="AC4" s="276" t="s">
        <v>10</v>
      </c>
      <c r="AD4" s="276" t="s">
        <v>8</v>
      </c>
      <c r="AE4" s="276" t="s">
        <v>9</v>
      </c>
      <c r="AF4" s="276" t="s">
        <v>10</v>
      </c>
      <c r="AG4" s="276" t="s">
        <v>8</v>
      </c>
      <c r="AH4" s="276" t="s">
        <v>9</v>
      </c>
      <c r="AI4" s="276" t="s">
        <v>10</v>
      </c>
      <c r="AJ4" s="276" t="s">
        <v>8</v>
      </c>
      <c r="AK4" s="276" t="s">
        <v>9</v>
      </c>
      <c r="AL4" s="276" t="s">
        <v>10</v>
      </c>
      <c r="AM4" s="276" t="s">
        <v>8</v>
      </c>
      <c r="AN4" s="276" t="s">
        <v>9</v>
      </c>
      <c r="AO4" s="276" t="s">
        <v>10</v>
      </c>
      <c r="AP4" s="277" t="s">
        <v>8</v>
      </c>
      <c r="AQ4" s="277" t="s">
        <v>9</v>
      </c>
      <c r="AR4" s="278" t="s">
        <v>10</v>
      </c>
      <c r="AS4" s="279" t="s">
        <v>8</v>
      </c>
      <c r="AT4" s="280" t="s">
        <v>9</v>
      </c>
      <c r="AU4" s="280" t="s">
        <v>10</v>
      </c>
      <c r="AV4" s="280" t="s">
        <v>8</v>
      </c>
      <c r="AW4" s="280" t="s">
        <v>9</v>
      </c>
      <c r="AX4" s="280" t="s">
        <v>10</v>
      </c>
      <c r="AY4" s="280" t="s">
        <v>8</v>
      </c>
      <c r="AZ4" s="280" t="s">
        <v>9</v>
      </c>
      <c r="BA4" s="280" t="s">
        <v>10</v>
      </c>
      <c r="BB4" s="280" t="s">
        <v>8</v>
      </c>
      <c r="BC4" s="280" t="s">
        <v>9</v>
      </c>
      <c r="BD4" s="280" t="s">
        <v>10</v>
      </c>
      <c r="BE4" s="280" t="s">
        <v>8</v>
      </c>
      <c r="BF4" s="280" t="s">
        <v>9</v>
      </c>
      <c r="BG4" s="280" t="s">
        <v>10</v>
      </c>
      <c r="BH4" s="280" t="s">
        <v>8</v>
      </c>
      <c r="BI4" s="280" t="s">
        <v>9</v>
      </c>
      <c r="BJ4" s="281" t="s">
        <v>10</v>
      </c>
    </row>
    <row r="5" spans="1:62" s="255" customFormat="1" ht="21.75" x14ac:dyDescent="0.5">
      <c r="A5" s="282" t="s">
        <v>11</v>
      </c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4"/>
      <c r="AK5" s="284"/>
      <c r="AL5" s="284"/>
      <c r="AM5" s="284"/>
      <c r="AN5" s="284"/>
      <c r="AO5" s="284"/>
      <c r="AP5" s="284"/>
      <c r="AQ5" s="284"/>
      <c r="AR5" s="284"/>
      <c r="AS5" s="284"/>
      <c r="AT5" s="284"/>
      <c r="AU5" s="284"/>
      <c r="AV5" s="284"/>
      <c r="AW5" s="284"/>
      <c r="AX5" s="284"/>
      <c r="AY5" s="284"/>
      <c r="AZ5" s="284"/>
      <c r="BA5" s="284"/>
      <c r="BB5" s="284"/>
      <c r="BC5" s="284"/>
      <c r="BD5" s="284"/>
      <c r="BE5" s="284"/>
      <c r="BF5" s="284"/>
      <c r="BG5" s="284"/>
      <c r="BH5" s="284"/>
      <c r="BI5" s="284"/>
      <c r="BJ5" s="285"/>
    </row>
    <row r="6" spans="1:62" ht="21.75" x14ac:dyDescent="0.5">
      <c r="A6" s="286"/>
      <c r="B6" s="287">
        <v>1</v>
      </c>
      <c r="C6" s="288" t="s">
        <v>12</v>
      </c>
      <c r="D6" s="288" t="str">
        <f>data66!A3</f>
        <v>วิทยาการคอมพิวเตอร์</v>
      </c>
      <c r="E6" s="289" t="s">
        <v>14</v>
      </c>
      <c r="F6" s="289">
        <f>data66!B3</f>
        <v>32</v>
      </c>
      <c r="G6" s="289">
        <f>data66!C3</f>
        <v>8</v>
      </c>
      <c r="H6" s="389">
        <f>SUM(F6:G6)</f>
        <v>40</v>
      </c>
      <c r="I6" s="290">
        <f>data66!D3</f>
        <v>23</v>
      </c>
      <c r="J6" s="290">
        <f>data66!E3</f>
        <v>7</v>
      </c>
      <c r="K6" s="291">
        <f>SUM(I6:J6)</f>
        <v>30</v>
      </c>
      <c r="L6" s="290">
        <f>data66!F3</f>
        <v>34</v>
      </c>
      <c r="M6" s="290">
        <f>data66!G3</f>
        <v>4</v>
      </c>
      <c r="N6" s="291">
        <f>SUM(L6:M6)</f>
        <v>38</v>
      </c>
      <c r="O6" s="290">
        <f>data66!H3</f>
        <v>12</v>
      </c>
      <c r="P6" s="290">
        <f>data66!I3</f>
        <v>3</v>
      </c>
      <c r="Q6" s="291">
        <f>SUM(O6:P6)</f>
        <v>15</v>
      </c>
      <c r="R6" s="410"/>
      <c r="S6" s="410"/>
      <c r="T6" s="410"/>
      <c r="U6" s="290">
        <f>data66!J3+data66!L3+data66!N3+data66!P3</f>
        <v>10</v>
      </c>
      <c r="V6" s="290">
        <f>data66!K3+data66!M3+data66!O3+data66!Q3</f>
        <v>2</v>
      </c>
      <c r="W6" s="291">
        <f>SUM(U6:V6)</f>
        <v>12</v>
      </c>
      <c r="X6" s="292">
        <f t="shared" ref="X6:X18" si="0">I6+L6+O6+U6+F6</f>
        <v>111</v>
      </c>
      <c r="Y6" s="292">
        <f t="shared" ref="Y6:Y18" si="1">J6+M6+P6+V6+G6</f>
        <v>24</v>
      </c>
      <c r="Z6" s="293">
        <f t="shared" ref="Z6:Z18" si="2">SUM(X6:Y6)</f>
        <v>135</v>
      </c>
      <c r="AA6" s="292">
        <f>data66!S3</f>
        <v>0</v>
      </c>
      <c r="AB6" s="292">
        <f>data66!T3</f>
        <v>0</v>
      </c>
      <c r="AC6" s="291">
        <f>SUM(AA6:AB6)</f>
        <v>0</v>
      </c>
      <c r="AD6" s="290">
        <f>data66!U3</f>
        <v>0</v>
      </c>
      <c r="AE6" s="290">
        <f>data66!V3</f>
        <v>0</v>
      </c>
      <c r="AF6" s="291">
        <f>SUM(AD6:AE6)</f>
        <v>0</v>
      </c>
      <c r="AG6" s="290">
        <f>data66!W3</f>
        <v>0</v>
      </c>
      <c r="AH6" s="290">
        <f>data66!X3</f>
        <v>0</v>
      </c>
      <c r="AI6" s="291">
        <f>SUM(AG6:AH6)</f>
        <v>0</v>
      </c>
      <c r="AJ6" s="290">
        <f>data66!Y3</f>
        <v>0</v>
      </c>
      <c r="AK6" s="290">
        <f>data66!Z3</f>
        <v>0</v>
      </c>
      <c r="AL6" s="291">
        <f>SUM(AJ6:AK6)</f>
        <v>0</v>
      </c>
      <c r="AM6" s="290">
        <f>data66!AA3+data66!AC3+data66!AE3+data66!AG3</f>
        <v>0</v>
      </c>
      <c r="AN6" s="290">
        <f>data66!AB3+data66!AD3+data66!AF3+data66!AH3</f>
        <v>0</v>
      </c>
      <c r="AO6" s="291">
        <f>SUM(AM6:AN6)</f>
        <v>0</v>
      </c>
      <c r="AP6" s="292">
        <f t="shared" ref="AP6:AP19" si="3">AA6+AD6+AG6+AJ6+AM6</f>
        <v>0</v>
      </c>
      <c r="AQ6" s="292">
        <f t="shared" ref="AQ6:AQ19" si="4">AB6+AE6+AH6+AK6+AN6</f>
        <v>0</v>
      </c>
      <c r="AR6" s="293">
        <f t="shared" ref="AR6:AR19" si="5">SUM(AP6:AQ6)</f>
        <v>0</v>
      </c>
      <c r="AS6" s="290">
        <f>F6+AA6</f>
        <v>32</v>
      </c>
      <c r="AT6" s="290">
        <f t="shared" ref="AT6:AT18" si="6">G6+AB6</f>
        <v>8</v>
      </c>
      <c r="AU6" s="291">
        <f>SUM(AS6:AT6)</f>
        <v>40</v>
      </c>
      <c r="AV6" s="294">
        <f t="shared" ref="AV6:AV18" si="7">I6+AD6</f>
        <v>23</v>
      </c>
      <c r="AW6" s="294">
        <f t="shared" ref="AW6:AW18" si="8">J6+AE6</f>
        <v>7</v>
      </c>
      <c r="AX6" s="295">
        <f>SUM(AV6:AW6)</f>
        <v>30</v>
      </c>
      <c r="AY6" s="290">
        <f t="shared" ref="AY6:AY18" si="9">+L6+AG6</f>
        <v>34</v>
      </c>
      <c r="AZ6" s="290">
        <f t="shared" ref="AZ6:AZ18" si="10">M6+AH6</f>
        <v>4</v>
      </c>
      <c r="BA6" s="291">
        <f t="shared" ref="BA6:BA18" si="11">SUM(AY6:AZ6)</f>
        <v>38</v>
      </c>
      <c r="BB6" s="290">
        <f t="shared" ref="BB6:BB18" si="12">O6+AJ6</f>
        <v>12</v>
      </c>
      <c r="BC6" s="290">
        <f t="shared" ref="BC6:BC18" si="13">P6+AK6</f>
        <v>3</v>
      </c>
      <c r="BD6" s="291">
        <f t="shared" ref="BD6:BD18" si="14">SUM(BB6:BC6)</f>
        <v>15</v>
      </c>
      <c r="BE6" s="292">
        <f t="shared" ref="BE6:BE18" si="15">U6+AM6</f>
        <v>10</v>
      </c>
      <c r="BF6" s="292">
        <f t="shared" ref="BF6:BF18" si="16">V6+AN6</f>
        <v>2</v>
      </c>
      <c r="BG6" s="291">
        <f t="shared" ref="BG6:BG18" si="17">SUM(BE6:BF6)</f>
        <v>12</v>
      </c>
      <c r="BH6" s="292">
        <f>AS6+AV6+AY6+BB6+BE6</f>
        <v>111</v>
      </c>
      <c r="BI6" s="292">
        <f>AT6+AW6+AZ6+BC6+BF6</f>
        <v>24</v>
      </c>
      <c r="BJ6" s="296">
        <f t="shared" ref="BJ6:BJ18" si="18">SUM(BH6:BI6)</f>
        <v>135</v>
      </c>
    </row>
    <row r="7" spans="1:62" ht="21.75" x14ac:dyDescent="0.5">
      <c r="A7" s="286"/>
      <c r="B7" s="287">
        <v>2</v>
      </c>
      <c r="C7" s="297" t="s">
        <v>12</v>
      </c>
      <c r="D7" s="288" t="str">
        <f>data66!A4</f>
        <v>เทคโนโลยีคอมพิวเตอร์และดิจิทัล</v>
      </c>
      <c r="E7" s="298" t="s">
        <v>14</v>
      </c>
      <c r="F7" s="289">
        <f>data66!B4</f>
        <v>5</v>
      </c>
      <c r="G7" s="289">
        <f>data66!C4</f>
        <v>3</v>
      </c>
      <c r="H7" s="389">
        <f t="shared" ref="H7:H18" si="19">SUM(F7:G7)</f>
        <v>8</v>
      </c>
      <c r="I7" s="290">
        <f>data66!D4</f>
        <v>9</v>
      </c>
      <c r="J7" s="290">
        <f>data66!E4</f>
        <v>1</v>
      </c>
      <c r="K7" s="291">
        <f t="shared" ref="K7:K18" si="20">SUM(I7:J7)</f>
        <v>10</v>
      </c>
      <c r="L7" s="290">
        <f>data66!F4</f>
        <v>12</v>
      </c>
      <c r="M7" s="290">
        <f>data66!G4</f>
        <v>3</v>
      </c>
      <c r="N7" s="291">
        <f t="shared" ref="N7:N18" si="21">SUM(L7:M7)</f>
        <v>15</v>
      </c>
      <c r="O7" s="290">
        <f>data66!H4</f>
        <v>6</v>
      </c>
      <c r="P7" s="290">
        <f>data66!I4</f>
        <v>0</v>
      </c>
      <c r="Q7" s="291">
        <f t="shared" ref="Q7:Q18" si="22">SUM(O7:P7)</f>
        <v>6</v>
      </c>
      <c r="R7" s="410"/>
      <c r="S7" s="410"/>
      <c r="T7" s="410"/>
      <c r="U7" s="290">
        <f>data66!J4+data66!L4+data66!N4+data66!P4</f>
        <v>15</v>
      </c>
      <c r="V7" s="290">
        <f>data66!K4+data66!M4+data66!O4+data66!Q4</f>
        <v>0</v>
      </c>
      <c r="W7" s="291">
        <f t="shared" ref="W7:W17" si="23">SUM(U7:V7)</f>
        <v>15</v>
      </c>
      <c r="X7" s="292">
        <f t="shared" si="0"/>
        <v>47</v>
      </c>
      <c r="Y7" s="292">
        <f t="shared" si="1"/>
        <v>7</v>
      </c>
      <c r="Z7" s="293">
        <f t="shared" si="2"/>
        <v>54</v>
      </c>
      <c r="AA7" s="292">
        <f>data66!S4</f>
        <v>0</v>
      </c>
      <c r="AB7" s="292">
        <f>data66!T4</f>
        <v>0</v>
      </c>
      <c r="AC7" s="291">
        <f t="shared" ref="AC7:AC18" si="24">SUM(AA7:AB7)</f>
        <v>0</v>
      </c>
      <c r="AD7" s="290">
        <f>data66!U4</f>
        <v>0</v>
      </c>
      <c r="AE7" s="290">
        <f>data66!V4</f>
        <v>0</v>
      </c>
      <c r="AF7" s="291">
        <f t="shared" ref="AF7:AF18" si="25">SUM(AD7:AE7)</f>
        <v>0</v>
      </c>
      <c r="AG7" s="290">
        <f>data66!W4</f>
        <v>3</v>
      </c>
      <c r="AH7" s="290">
        <f>data66!X4</f>
        <v>0</v>
      </c>
      <c r="AI7" s="291">
        <f t="shared" ref="AI7:AI18" si="26">SUM(AG7:AH7)</f>
        <v>3</v>
      </c>
      <c r="AJ7" s="290">
        <f>data66!Y4</f>
        <v>1</v>
      </c>
      <c r="AK7" s="290">
        <f>data66!Z4</f>
        <v>0</v>
      </c>
      <c r="AL7" s="291">
        <f t="shared" ref="AL7:AL18" si="27">SUM(AJ7:AK7)</f>
        <v>1</v>
      </c>
      <c r="AM7" s="290">
        <f>data66!AA4+data66!AC4+data66!AE4+data66!AG4</f>
        <v>6</v>
      </c>
      <c r="AN7" s="290">
        <f>data66!AB4+data66!AD4+data66!AF4+data66!AH4</f>
        <v>0</v>
      </c>
      <c r="AO7" s="291">
        <f t="shared" ref="AO7:AO18" si="28">SUM(AM7:AN7)</f>
        <v>6</v>
      </c>
      <c r="AP7" s="292">
        <f t="shared" si="3"/>
        <v>10</v>
      </c>
      <c r="AQ7" s="292">
        <f t="shared" si="4"/>
        <v>0</v>
      </c>
      <c r="AR7" s="293">
        <f t="shared" si="5"/>
        <v>10</v>
      </c>
      <c r="AS7" s="290">
        <f t="shared" ref="AS7:AS18" si="29">F7+AA7</f>
        <v>5</v>
      </c>
      <c r="AT7" s="290">
        <f t="shared" si="6"/>
        <v>3</v>
      </c>
      <c r="AU7" s="291">
        <f t="shared" ref="AU7:AU18" si="30">SUM(AS7:AT7)</f>
        <v>8</v>
      </c>
      <c r="AV7" s="294">
        <f t="shared" si="7"/>
        <v>9</v>
      </c>
      <c r="AW7" s="294">
        <f t="shared" si="8"/>
        <v>1</v>
      </c>
      <c r="AX7" s="295">
        <f t="shared" ref="AX7:AX18" si="31">SUM(AV7:AW7)</f>
        <v>10</v>
      </c>
      <c r="AY7" s="290">
        <f t="shared" si="9"/>
        <v>15</v>
      </c>
      <c r="AZ7" s="290">
        <f t="shared" si="10"/>
        <v>3</v>
      </c>
      <c r="BA7" s="291">
        <f t="shared" si="11"/>
        <v>18</v>
      </c>
      <c r="BB7" s="290">
        <f t="shared" si="12"/>
        <v>7</v>
      </c>
      <c r="BC7" s="290">
        <f t="shared" si="13"/>
        <v>0</v>
      </c>
      <c r="BD7" s="291">
        <f t="shared" si="14"/>
        <v>7</v>
      </c>
      <c r="BE7" s="292">
        <f t="shared" si="15"/>
        <v>21</v>
      </c>
      <c r="BF7" s="292">
        <f t="shared" si="16"/>
        <v>0</v>
      </c>
      <c r="BG7" s="291">
        <f t="shared" si="17"/>
        <v>21</v>
      </c>
      <c r="BH7" s="292">
        <f t="shared" ref="BH7:BH18" si="32">AS7+AV7+AY7+BB7+BE7</f>
        <v>57</v>
      </c>
      <c r="BI7" s="292">
        <f t="shared" ref="BI7:BI18" si="33">AT7+AW7+AZ7+BC7+BF7</f>
        <v>7</v>
      </c>
      <c r="BJ7" s="296">
        <f t="shared" si="18"/>
        <v>64</v>
      </c>
    </row>
    <row r="8" spans="1:62" ht="21.75" x14ac:dyDescent="0.5">
      <c r="A8" s="286"/>
      <c r="B8" s="287">
        <v>3</v>
      </c>
      <c r="C8" s="297" t="s">
        <v>88</v>
      </c>
      <c r="D8" s="288" t="str">
        <f>data66!A5</f>
        <v>วิศวกรรมซอฟต์แวร์</v>
      </c>
      <c r="E8" s="298" t="s">
        <v>14</v>
      </c>
      <c r="F8" s="289">
        <f>data66!B5</f>
        <v>9</v>
      </c>
      <c r="G8" s="289">
        <f>data66!C5</f>
        <v>4</v>
      </c>
      <c r="H8" s="389">
        <f t="shared" si="19"/>
        <v>13</v>
      </c>
      <c r="I8" s="290">
        <f>data66!D5</f>
        <v>4</v>
      </c>
      <c r="J8" s="290">
        <f>data66!E5</f>
        <v>0</v>
      </c>
      <c r="K8" s="291">
        <f t="shared" si="20"/>
        <v>4</v>
      </c>
      <c r="L8" s="290">
        <f>data66!F5</f>
        <v>9</v>
      </c>
      <c r="M8" s="290">
        <f>data66!G5</f>
        <v>2</v>
      </c>
      <c r="N8" s="291">
        <f t="shared" si="21"/>
        <v>11</v>
      </c>
      <c r="O8" s="290">
        <f>data66!H5</f>
        <v>15</v>
      </c>
      <c r="P8" s="290">
        <f>data66!I5</f>
        <v>3</v>
      </c>
      <c r="Q8" s="291">
        <f t="shared" si="22"/>
        <v>18</v>
      </c>
      <c r="R8" s="410"/>
      <c r="S8" s="410"/>
      <c r="T8" s="410"/>
      <c r="U8" s="290">
        <f>data66!J5+data66!L5+data66!N5+data66!P5</f>
        <v>6</v>
      </c>
      <c r="V8" s="290">
        <f>data66!K5+data66!M5+data66!O5+data66!Q5</f>
        <v>2</v>
      </c>
      <c r="W8" s="291">
        <f t="shared" si="23"/>
        <v>8</v>
      </c>
      <c r="X8" s="292">
        <f t="shared" si="0"/>
        <v>43</v>
      </c>
      <c r="Y8" s="292">
        <f t="shared" si="1"/>
        <v>11</v>
      </c>
      <c r="Z8" s="293">
        <f t="shared" si="2"/>
        <v>54</v>
      </c>
      <c r="AA8" s="292">
        <f>data66!S5</f>
        <v>0</v>
      </c>
      <c r="AB8" s="292">
        <f>data66!T5</f>
        <v>0</v>
      </c>
      <c r="AC8" s="291">
        <f t="shared" si="24"/>
        <v>0</v>
      </c>
      <c r="AD8" s="290">
        <f>data66!U5</f>
        <v>0</v>
      </c>
      <c r="AE8" s="290">
        <f>data66!V5</f>
        <v>0</v>
      </c>
      <c r="AF8" s="291">
        <f t="shared" si="25"/>
        <v>0</v>
      </c>
      <c r="AG8" s="290">
        <f>data66!W5</f>
        <v>0</v>
      </c>
      <c r="AH8" s="290">
        <f>data66!X5</f>
        <v>0</v>
      </c>
      <c r="AI8" s="291">
        <f t="shared" si="26"/>
        <v>0</v>
      </c>
      <c r="AJ8" s="290">
        <f>data66!Y5</f>
        <v>0</v>
      </c>
      <c r="AK8" s="290">
        <f>data66!Z5</f>
        <v>0</v>
      </c>
      <c r="AL8" s="291">
        <f t="shared" si="27"/>
        <v>0</v>
      </c>
      <c r="AM8" s="290">
        <f>data66!AA5+data66!AC5+data66!AE5+data66!AG5</f>
        <v>0</v>
      </c>
      <c r="AN8" s="290">
        <f>data66!AB5+data66!AD5+data66!AF5+data66!AH5</f>
        <v>0</v>
      </c>
      <c r="AO8" s="291">
        <f t="shared" si="28"/>
        <v>0</v>
      </c>
      <c r="AP8" s="292">
        <f t="shared" si="3"/>
        <v>0</v>
      </c>
      <c r="AQ8" s="292">
        <f t="shared" si="4"/>
        <v>0</v>
      </c>
      <c r="AR8" s="293">
        <f t="shared" si="5"/>
        <v>0</v>
      </c>
      <c r="AS8" s="290">
        <f t="shared" si="29"/>
        <v>9</v>
      </c>
      <c r="AT8" s="290">
        <f t="shared" si="6"/>
        <v>4</v>
      </c>
      <c r="AU8" s="291">
        <f t="shared" si="30"/>
        <v>13</v>
      </c>
      <c r="AV8" s="294">
        <f t="shared" si="7"/>
        <v>4</v>
      </c>
      <c r="AW8" s="294">
        <f t="shared" si="8"/>
        <v>0</v>
      </c>
      <c r="AX8" s="295">
        <f t="shared" si="31"/>
        <v>4</v>
      </c>
      <c r="AY8" s="290">
        <f t="shared" si="9"/>
        <v>9</v>
      </c>
      <c r="AZ8" s="290">
        <f t="shared" si="10"/>
        <v>2</v>
      </c>
      <c r="BA8" s="291">
        <f t="shared" si="11"/>
        <v>11</v>
      </c>
      <c r="BB8" s="290">
        <f t="shared" si="12"/>
        <v>15</v>
      </c>
      <c r="BC8" s="290">
        <f t="shared" si="13"/>
        <v>3</v>
      </c>
      <c r="BD8" s="291">
        <f t="shared" si="14"/>
        <v>18</v>
      </c>
      <c r="BE8" s="292">
        <f t="shared" si="15"/>
        <v>6</v>
      </c>
      <c r="BF8" s="292">
        <f t="shared" si="16"/>
        <v>2</v>
      </c>
      <c r="BG8" s="291">
        <f t="shared" si="17"/>
        <v>8</v>
      </c>
      <c r="BH8" s="292">
        <f t="shared" si="32"/>
        <v>43</v>
      </c>
      <c r="BI8" s="292">
        <f t="shared" si="33"/>
        <v>11</v>
      </c>
      <c r="BJ8" s="296">
        <f t="shared" si="18"/>
        <v>54</v>
      </c>
    </row>
    <row r="9" spans="1:62" ht="21.75" x14ac:dyDescent="0.5">
      <c r="A9" s="286" t="s">
        <v>128</v>
      </c>
      <c r="B9" s="287">
        <v>4</v>
      </c>
      <c r="C9" s="297" t="s">
        <v>12</v>
      </c>
      <c r="D9" s="288" t="str">
        <f>data66!A6</f>
        <v>สาธารณสุขชุมชน</v>
      </c>
      <c r="E9" s="298" t="s">
        <v>14</v>
      </c>
      <c r="F9" s="289">
        <f>data66!B6</f>
        <v>6</v>
      </c>
      <c r="G9" s="289">
        <f>data66!C6</f>
        <v>35</v>
      </c>
      <c r="H9" s="389">
        <f t="shared" si="19"/>
        <v>41</v>
      </c>
      <c r="I9" s="290">
        <f>data66!D6</f>
        <v>3</v>
      </c>
      <c r="J9" s="290">
        <f>data66!E6</f>
        <v>32</v>
      </c>
      <c r="K9" s="291">
        <f t="shared" si="20"/>
        <v>35</v>
      </c>
      <c r="L9" s="290">
        <f>data66!F6</f>
        <v>2</v>
      </c>
      <c r="M9" s="290">
        <f>data66!G6</f>
        <v>48</v>
      </c>
      <c r="N9" s="291">
        <f t="shared" si="21"/>
        <v>50</v>
      </c>
      <c r="O9" s="290">
        <f>data66!H6</f>
        <v>4</v>
      </c>
      <c r="P9" s="290">
        <f>data66!I6</f>
        <v>61</v>
      </c>
      <c r="Q9" s="291">
        <f t="shared" si="22"/>
        <v>65</v>
      </c>
      <c r="R9" s="410"/>
      <c r="S9" s="410"/>
      <c r="T9" s="410"/>
      <c r="U9" s="290">
        <f>data66!J6+data66!L6+data66!N6+data66!P6</f>
        <v>4</v>
      </c>
      <c r="V9" s="290">
        <f>data66!K6+data66!M6+data66!O6+data66!Q6</f>
        <v>14</v>
      </c>
      <c r="W9" s="291">
        <f t="shared" si="23"/>
        <v>18</v>
      </c>
      <c r="X9" s="292">
        <f t="shared" si="0"/>
        <v>19</v>
      </c>
      <c r="Y9" s="292">
        <f t="shared" si="1"/>
        <v>190</v>
      </c>
      <c r="Z9" s="293">
        <f t="shared" si="2"/>
        <v>209</v>
      </c>
      <c r="AA9" s="292">
        <f>data66!S6</f>
        <v>0</v>
      </c>
      <c r="AB9" s="292">
        <f>data66!T6</f>
        <v>0</v>
      </c>
      <c r="AC9" s="291">
        <f t="shared" si="24"/>
        <v>0</v>
      </c>
      <c r="AD9" s="290">
        <f>data66!U6</f>
        <v>0</v>
      </c>
      <c r="AE9" s="290">
        <f>data66!V6</f>
        <v>0</v>
      </c>
      <c r="AF9" s="291">
        <f t="shared" si="25"/>
        <v>0</v>
      </c>
      <c r="AG9" s="290">
        <f>data66!W6</f>
        <v>0</v>
      </c>
      <c r="AH9" s="290">
        <f>data66!X6</f>
        <v>0</v>
      </c>
      <c r="AI9" s="291">
        <f t="shared" si="26"/>
        <v>0</v>
      </c>
      <c r="AJ9" s="290">
        <f>data66!Y6</f>
        <v>0</v>
      </c>
      <c r="AK9" s="290">
        <f>data66!Z6</f>
        <v>0</v>
      </c>
      <c r="AL9" s="291">
        <f t="shared" si="27"/>
        <v>0</v>
      </c>
      <c r="AM9" s="290">
        <f>data66!AA6+data66!AC6+data66!AE6+data66!AG6</f>
        <v>0</v>
      </c>
      <c r="AN9" s="290">
        <f>data66!AB6+data66!AD6+data66!AF6+data66!AH6</f>
        <v>0</v>
      </c>
      <c r="AO9" s="291">
        <f t="shared" si="28"/>
        <v>0</v>
      </c>
      <c r="AP9" s="292">
        <f t="shared" si="3"/>
        <v>0</v>
      </c>
      <c r="AQ9" s="292">
        <f t="shared" si="4"/>
        <v>0</v>
      </c>
      <c r="AR9" s="293">
        <f t="shared" si="5"/>
        <v>0</v>
      </c>
      <c r="AS9" s="290">
        <f t="shared" si="29"/>
        <v>6</v>
      </c>
      <c r="AT9" s="290">
        <f t="shared" si="6"/>
        <v>35</v>
      </c>
      <c r="AU9" s="291">
        <f t="shared" si="30"/>
        <v>41</v>
      </c>
      <c r="AV9" s="294">
        <f t="shared" si="7"/>
        <v>3</v>
      </c>
      <c r="AW9" s="294">
        <f t="shared" si="8"/>
        <v>32</v>
      </c>
      <c r="AX9" s="295">
        <f t="shared" si="31"/>
        <v>35</v>
      </c>
      <c r="AY9" s="290">
        <f t="shared" si="9"/>
        <v>2</v>
      </c>
      <c r="AZ9" s="290">
        <f t="shared" si="10"/>
        <v>48</v>
      </c>
      <c r="BA9" s="291">
        <f t="shared" si="11"/>
        <v>50</v>
      </c>
      <c r="BB9" s="290">
        <f t="shared" si="12"/>
        <v>4</v>
      </c>
      <c r="BC9" s="290">
        <f t="shared" si="13"/>
        <v>61</v>
      </c>
      <c r="BD9" s="291">
        <f t="shared" si="14"/>
        <v>65</v>
      </c>
      <c r="BE9" s="292">
        <f t="shared" si="15"/>
        <v>4</v>
      </c>
      <c r="BF9" s="292">
        <f t="shared" si="16"/>
        <v>14</v>
      </c>
      <c r="BG9" s="291">
        <f t="shared" si="17"/>
        <v>18</v>
      </c>
      <c r="BH9" s="292">
        <f t="shared" si="32"/>
        <v>19</v>
      </c>
      <c r="BI9" s="292">
        <f t="shared" si="33"/>
        <v>190</v>
      </c>
      <c r="BJ9" s="296">
        <f t="shared" si="18"/>
        <v>209</v>
      </c>
    </row>
    <row r="10" spans="1:62" ht="21.75" x14ac:dyDescent="0.5">
      <c r="A10" s="286"/>
      <c r="B10" s="287">
        <v>5</v>
      </c>
      <c r="C10" s="297" t="s">
        <v>12</v>
      </c>
      <c r="D10" s="288" t="str">
        <f>data66!A7</f>
        <v>วิทยาศาสตร์การกีฬา</v>
      </c>
      <c r="E10" s="298" t="s">
        <v>14</v>
      </c>
      <c r="F10" s="289">
        <f>data66!B7</f>
        <v>58</v>
      </c>
      <c r="G10" s="289">
        <f>data66!C7</f>
        <v>20</v>
      </c>
      <c r="H10" s="389">
        <f t="shared" si="19"/>
        <v>78</v>
      </c>
      <c r="I10" s="290">
        <f>data66!D7</f>
        <v>39</v>
      </c>
      <c r="J10" s="290">
        <f>data66!E7</f>
        <v>12</v>
      </c>
      <c r="K10" s="291">
        <f t="shared" si="20"/>
        <v>51</v>
      </c>
      <c r="L10" s="290">
        <f>data66!F7</f>
        <v>63</v>
      </c>
      <c r="M10" s="290">
        <f>data66!G7</f>
        <v>8</v>
      </c>
      <c r="N10" s="291">
        <f t="shared" si="21"/>
        <v>71</v>
      </c>
      <c r="O10" s="290">
        <f>data66!H7</f>
        <v>56</v>
      </c>
      <c r="P10" s="290">
        <f>data66!I7</f>
        <v>15</v>
      </c>
      <c r="Q10" s="291">
        <f t="shared" si="22"/>
        <v>71</v>
      </c>
      <c r="R10" s="410"/>
      <c r="S10" s="410"/>
      <c r="T10" s="410"/>
      <c r="U10" s="290">
        <f>data66!J7+data66!L7+data66!N7+data66!P7</f>
        <v>78</v>
      </c>
      <c r="V10" s="290">
        <f>data66!K7+data66!M7+data66!O7+data66!Q7</f>
        <v>14</v>
      </c>
      <c r="W10" s="291">
        <f t="shared" si="23"/>
        <v>92</v>
      </c>
      <c r="X10" s="292">
        <f t="shared" si="0"/>
        <v>294</v>
      </c>
      <c r="Y10" s="292">
        <f t="shared" si="1"/>
        <v>69</v>
      </c>
      <c r="Z10" s="293">
        <f t="shared" si="2"/>
        <v>363</v>
      </c>
      <c r="AA10" s="292">
        <f>data66!S7</f>
        <v>0</v>
      </c>
      <c r="AB10" s="292">
        <f>data66!T7</f>
        <v>0</v>
      </c>
      <c r="AC10" s="291">
        <f t="shared" si="24"/>
        <v>0</v>
      </c>
      <c r="AD10" s="290">
        <f>data66!U7</f>
        <v>0</v>
      </c>
      <c r="AE10" s="290">
        <f>data66!V7</f>
        <v>0</v>
      </c>
      <c r="AF10" s="291">
        <f t="shared" si="25"/>
        <v>0</v>
      </c>
      <c r="AG10" s="290">
        <f>data66!W7</f>
        <v>0</v>
      </c>
      <c r="AH10" s="290">
        <f>data66!X7</f>
        <v>0</v>
      </c>
      <c r="AI10" s="291">
        <f t="shared" si="26"/>
        <v>0</v>
      </c>
      <c r="AJ10" s="290">
        <f>data66!Y7</f>
        <v>0</v>
      </c>
      <c r="AK10" s="290">
        <f>data66!Z7</f>
        <v>0</v>
      </c>
      <c r="AL10" s="291">
        <f t="shared" si="27"/>
        <v>0</v>
      </c>
      <c r="AM10" s="290">
        <f>data66!AA7+data66!AC7+data66!AE7+data66!AG7</f>
        <v>0</v>
      </c>
      <c r="AN10" s="290">
        <f>data66!AB7+data66!AD7+data66!AF7+data66!AH7</f>
        <v>0</v>
      </c>
      <c r="AO10" s="291">
        <f t="shared" si="28"/>
        <v>0</v>
      </c>
      <c r="AP10" s="292">
        <f t="shared" si="3"/>
        <v>0</v>
      </c>
      <c r="AQ10" s="292">
        <f t="shared" si="4"/>
        <v>0</v>
      </c>
      <c r="AR10" s="293">
        <f t="shared" si="5"/>
        <v>0</v>
      </c>
      <c r="AS10" s="290">
        <f t="shared" si="29"/>
        <v>58</v>
      </c>
      <c r="AT10" s="290">
        <f t="shared" si="6"/>
        <v>20</v>
      </c>
      <c r="AU10" s="291">
        <f t="shared" si="30"/>
        <v>78</v>
      </c>
      <c r="AV10" s="294">
        <f t="shared" si="7"/>
        <v>39</v>
      </c>
      <c r="AW10" s="294">
        <f t="shared" si="8"/>
        <v>12</v>
      </c>
      <c r="AX10" s="295">
        <f t="shared" si="31"/>
        <v>51</v>
      </c>
      <c r="AY10" s="290">
        <f t="shared" si="9"/>
        <v>63</v>
      </c>
      <c r="AZ10" s="290">
        <f t="shared" si="10"/>
        <v>8</v>
      </c>
      <c r="BA10" s="291">
        <f t="shared" si="11"/>
        <v>71</v>
      </c>
      <c r="BB10" s="290">
        <f t="shared" si="12"/>
        <v>56</v>
      </c>
      <c r="BC10" s="290">
        <f t="shared" si="13"/>
        <v>15</v>
      </c>
      <c r="BD10" s="291">
        <f t="shared" si="14"/>
        <v>71</v>
      </c>
      <c r="BE10" s="292">
        <f t="shared" si="15"/>
        <v>78</v>
      </c>
      <c r="BF10" s="292">
        <f t="shared" si="16"/>
        <v>14</v>
      </c>
      <c r="BG10" s="291">
        <f t="shared" si="17"/>
        <v>92</v>
      </c>
      <c r="BH10" s="292">
        <f t="shared" si="32"/>
        <v>294</v>
      </c>
      <c r="BI10" s="292">
        <f t="shared" si="33"/>
        <v>69</v>
      </c>
      <c r="BJ10" s="296">
        <f t="shared" si="18"/>
        <v>363</v>
      </c>
    </row>
    <row r="11" spans="1:62" ht="21.75" x14ac:dyDescent="0.5">
      <c r="A11" s="286"/>
      <c r="B11" s="287">
        <v>6</v>
      </c>
      <c r="C11" s="297" t="s">
        <v>12</v>
      </c>
      <c r="D11" s="288" t="str">
        <f>data66!A8</f>
        <v>วิทยาศาสตร์สิ่งแวดล้อม</v>
      </c>
      <c r="E11" s="298" t="s">
        <v>14</v>
      </c>
      <c r="F11" s="289">
        <f>data66!B8</f>
        <v>0</v>
      </c>
      <c r="G11" s="289">
        <f>data66!C8</f>
        <v>0</v>
      </c>
      <c r="H11" s="389"/>
      <c r="I11" s="290">
        <f>data66!D8</f>
        <v>0</v>
      </c>
      <c r="J11" s="290">
        <f>data66!E8</f>
        <v>0</v>
      </c>
      <c r="K11" s="291"/>
      <c r="L11" s="290">
        <f>data66!F8</f>
        <v>0</v>
      </c>
      <c r="M11" s="290">
        <f>data66!G8</f>
        <v>0</v>
      </c>
      <c r="N11" s="291">
        <f t="shared" si="21"/>
        <v>0</v>
      </c>
      <c r="O11" s="290">
        <f>data66!H8</f>
        <v>2</v>
      </c>
      <c r="P11" s="290">
        <f>data66!I8</f>
        <v>2</v>
      </c>
      <c r="Q11" s="291">
        <f t="shared" si="22"/>
        <v>4</v>
      </c>
      <c r="R11" s="410"/>
      <c r="S11" s="410"/>
      <c r="T11" s="410"/>
      <c r="U11" s="290">
        <f>data66!J8+data66!L8+data66!N8+data66!P8</f>
        <v>0</v>
      </c>
      <c r="V11" s="290">
        <f>data66!K8+data66!M8+data66!O8+data66!Q8</f>
        <v>3</v>
      </c>
      <c r="W11" s="291">
        <f t="shared" si="23"/>
        <v>3</v>
      </c>
      <c r="X11" s="292">
        <f t="shared" si="0"/>
        <v>2</v>
      </c>
      <c r="Y11" s="292">
        <f t="shared" si="1"/>
        <v>5</v>
      </c>
      <c r="Z11" s="293">
        <f t="shared" si="2"/>
        <v>7</v>
      </c>
      <c r="AA11" s="292">
        <f>data66!S8</f>
        <v>0</v>
      </c>
      <c r="AB11" s="292">
        <f>data66!T8</f>
        <v>0</v>
      </c>
      <c r="AC11" s="291">
        <f t="shared" si="24"/>
        <v>0</v>
      </c>
      <c r="AD11" s="290">
        <f>data66!U8</f>
        <v>0</v>
      </c>
      <c r="AE11" s="290">
        <f>data66!V8</f>
        <v>0</v>
      </c>
      <c r="AF11" s="291">
        <f t="shared" si="25"/>
        <v>0</v>
      </c>
      <c r="AG11" s="290">
        <f>data66!W8</f>
        <v>0</v>
      </c>
      <c r="AH11" s="290">
        <f>data66!X8</f>
        <v>0</v>
      </c>
      <c r="AI11" s="291">
        <f t="shared" si="26"/>
        <v>0</v>
      </c>
      <c r="AJ11" s="290">
        <f>data66!Y8</f>
        <v>0</v>
      </c>
      <c r="AK11" s="290">
        <f>data66!Z8</f>
        <v>0</v>
      </c>
      <c r="AL11" s="291">
        <f t="shared" si="27"/>
        <v>0</v>
      </c>
      <c r="AM11" s="290">
        <f>data66!AA8+data66!AC8+data66!AE8+data66!AG8</f>
        <v>0</v>
      </c>
      <c r="AN11" s="290">
        <f>data66!AB8+data66!AD8+data66!AF8+data66!AH8</f>
        <v>0</v>
      </c>
      <c r="AO11" s="291">
        <f t="shared" si="28"/>
        <v>0</v>
      </c>
      <c r="AP11" s="292">
        <f t="shared" si="3"/>
        <v>0</v>
      </c>
      <c r="AQ11" s="292">
        <f t="shared" si="4"/>
        <v>0</v>
      </c>
      <c r="AR11" s="293">
        <f t="shared" si="5"/>
        <v>0</v>
      </c>
      <c r="AS11" s="290">
        <f t="shared" si="29"/>
        <v>0</v>
      </c>
      <c r="AT11" s="290">
        <f t="shared" si="6"/>
        <v>0</v>
      </c>
      <c r="AU11" s="291">
        <f t="shared" si="30"/>
        <v>0</v>
      </c>
      <c r="AV11" s="294">
        <f t="shared" si="7"/>
        <v>0</v>
      </c>
      <c r="AW11" s="294">
        <f t="shared" si="8"/>
        <v>0</v>
      </c>
      <c r="AX11" s="295">
        <f t="shared" si="31"/>
        <v>0</v>
      </c>
      <c r="AY11" s="290">
        <f t="shared" si="9"/>
        <v>0</v>
      </c>
      <c r="AZ11" s="290">
        <f t="shared" si="10"/>
        <v>0</v>
      </c>
      <c r="BA11" s="291">
        <f t="shared" si="11"/>
        <v>0</v>
      </c>
      <c r="BB11" s="290">
        <f t="shared" si="12"/>
        <v>2</v>
      </c>
      <c r="BC11" s="290">
        <f t="shared" si="13"/>
        <v>2</v>
      </c>
      <c r="BD11" s="291">
        <f t="shared" si="14"/>
        <v>4</v>
      </c>
      <c r="BE11" s="292">
        <f t="shared" si="15"/>
        <v>0</v>
      </c>
      <c r="BF11" s="292">
        <f t="shared" si="16"/>
        <v>3</v>
      </c>
      <c r="BG11" s="291">
        <f t="shared" si="17"/>
        <v>3</v>
      </c>
      <c r="BH11" s="292">
        <f t="shared" si="32"/>
        <v>2</v>
      </c>
      <c r="BI11" s="292">
        <f t="shared" si="33"/>
        <v>5</v>
      </c>
      <c r="BJ11" s="296">
        <f t="shared" si="18"/>
        <v>7</v>
      </c>
    </row>
    <row r="12" spans="1:62" ht="21.75" x14ac:dyDescent="0.5">
      <c r="A12" s="286"/>
      <c r="B12" s="287">
        <v>7</v>
      </c>
      <c r="C12" s="297" t="s">
        <v>88</v>
      </c>
      <c r="D12" s="288" t="str">
        <f>data66!A9</f>
        <v>วิศวกรรมโลจิสติกส์</v>
      </c>
      <c r="E12" s="298" t="s">
        <v>14</v>
      </c>
      <c r="F12" s="289">
        <f>data66!B9</f>
        <v>7</v>
      </c>
      <c r="G12" s="289">
        <f>data66!C9</f>
        <v>8</v>
      </c>
      <c r="H12" s="389">
        <f t="shared" si="19"/>
        <v>15</v>
      </c>
      <c r="I12" s="290">
        <f>data66!D9</f>
        <v>5</v>
      </c>
      <c r="J12" s="290">
        <f>data66!E9</f>
        <v>6</v>
      </c>
      <c r="K12" s="291">
        <f t="shared" si="20"/>
        <v>11</v>
      </c>
      <c r="L12" s="290">
        <f>data66!F9</f>
        <v>5</v>
      </c>
      <c r="M12" s="290">
        <f>data66!G9</f>
        <v>9</v>
      </c>
      <c r="N12" s="291">
        <f t="shared" si="21"/>
        <v>14</v>
      </c>
      <c r="O12" s="290">
        <f>data66!H9</f>
        <v>5</v>
      </c>
      <c r="P12" s="290">
        <f>data66!I9</f>
        <v>8</v>
      </c>
      <c r="Q12" s="291">
        <f t="shared" si="22"/>
        <v>13</v>
      </c>
      <c r="R12" s="410"/>
      <c r="S12" s="410"/>
      <c r="T12" s="410"/>
      <c r="U12" s="290">
        <f>data66!J9+data66!L9+data66!N9+data66!P9</f>
        <v>4</v>
      </c>
      <c r="V12" s="290">
        <f>data66!K9+data66!M9+data66!O9+data66!Q9</f>
        <v>13</v>
      </c>
      <c r="W12" s="291">
        <f t="shared" si="23"/>
        <v>17</v>
      </c>
      <c r="X12" s="292">
        <f t="shared" si="0"/>
        <v>26</v>
      </c>
      <c r="Y12" s="292">
        <f t="shared" si="1"/>
        <v>44</v>
      </c>
      <c r="Z12" s="293">
        <f t="shared" si="2"/>
        <v>70</v>
      </c>
      <c r="AA12" s="292">
        <f>data66!S9</f>
        <v>0</v>
      </c>
      <c r="AB12" s="292">
        <f>data66!T9</f>
        <v>0</v>
      </c>
      <c r="AC12" s="291">
        <f t="shared" si="24"/>
        <v>0</v>
      </c>
      <c r="AD12" s="290">
        <f>data66!U9</f>
        <v>0</v>
      </c>
      <c r="AE12" s="290">
        <f>data66!V9</f>
        <v>0</v>
      </c>
      <c r="AF12" s="291">
        <f t="shared" si="25"/>
        <v>0</v>
      </c>
      <c r="AG12" s="290">
        <f>data66!W9</f>
        <v>0</v>
      </c>
      <c r="AH12" s="290">
        <f>data66!X9</f>
        <v>0</v>
      </c>
      <c r="AI12" s="291">
        <f t="shared" si="26"/>
        <v>0</v>
      </c>
      <c r="AJ12" s="290">
        <f>data66!Y9</f>
        <v>0</v>
      </c>
      <c r="AK12" s="290">
        <f>data66!Z9</f>
        <v>0</v>
      </c>
      <c r="AL12" s="291">
        <f t="shared" si="27"/>
        <v>0</v>
      </c>
      <c r="AM12" s="290">
        <f>data66!AA9+data66!AC9+data66!AE9+data66!AG9</f>
        <v>0</v>
      </c>
      <c r="AN12" s="290">
        <f>data66!AB9+data66!AD9+data66!AF9+data66!AH9</f>
        <v>0</v>
      </c>
      <c r="AO12" s="291">
        <f t="shared" si="28"/>
        <v>0</v>
      </c>
      <c r="AP12" s="292">
        <f t="shared" si="3"/>
        <v>0</v>
      </c>
      <c r="AQ12" s="292">
        <f t="shared" si="4"/>
        <v>0</v>
      </c>
      <c r="AR12" s="293">
        <f t="shared" si="5"/>
        <v>0</v>
      </c>
      <c r="AS12" s="290">
        <f t="shared" si="29"/>
        <v>7</v>
      </c>
      <c r="AT12" s="290">
        <f t="shared" si="6"/>
        <v>8</v>
      </c>
      <c r="AU12" s="291">
        <f t="shared" si="30"/>
        <v>15</v>
      </c>
      <c r="AV12" s="294">
        <f t="shared" si="7"/>
        <v>5</v>
      </c>
      <c r="AW12" s="294">
        <f t="shared" si="8"/>
        <v>6</v>
      </c>
      <c r="AX12" s="295">
        <f t="shared" si="31"/>
        <v>11</v>
      </c>
      <c r="AY12" s="290">
        <f t="shared" si="9"/>
        <v>5</v>
      </c>
      <c r="AZ12" s="290">
        <f t="shared" si="10"/>
        <v>9</v>
      </c>
      <c r="BA12" s="291">
        <f t="shared" si="11"/>
        <v>14</v>
      </c>
      <c r="BB12" s="290">
        <f t="shared" si="12"/>
        <v>5</v>
      </c>
      <c r="BC12" s="290">
        <f t="shared" si="13"/>
        <v>8</v>
      </c>
      <c r="BD12" s="291">
        <f t="shared" si="14"/>
        <v>13</v>
      </c>
      <c r="BE12" s="292">
        <f t="shared" si="15"/>
        <v>4</v>
      </c>
      <c r="BF12" s="292">
        <f t="shared" si="16"/>
        <v>13</v>
      </c>
      <c r="BG12" s="291">
        <f t="shared" si="17"/>
        <v>17</v>
      </c>
      <c r="BH12" s="292">
        <f t="shared" si="32"/>
        <v>26</v>
      </c>
      <c r="BI12" s="292">
        <f t="shared" si="33"/>
        <v>44</v>
      </c>
      <c r="BJ12" s="296">
        <f t="shared" si="18"/>
        <v>70</v>
      </c>
    </row>
    <row r="13" spans="1:62" ht="21.75" x14ac:dyDescent="0.5">
      <c r="A13" s="286"/>
      <c r="B13" s="287">
        <v>8</v>
      </c>
      <c r="C13" s="297" t="s">
        <v>12</v>
      </c>
      <c r="D13" s="288" t="str">
        <f>data66!A10</f>
        <v>วิทยาศาสตร์และเทคโนโลยีการอาหาร</v>
      </c>
      <c r="E13" s="298" t="s">
        <v>14</v>
      </c>
      <c r="F13" s="289">
        <f>data66!B10</f>
        <v>0</v>
      </c>
      <c r="G13" s="289">
        <f>data66!C10</f>
        <v>0</v>
      </c>
      <c r="H13" s="389">
        <f t="shared" si="19"/>
        <v>0</v>
      </c>
      <c r="I13" s="290">
        <f>data66!D10</f>
        <v>3</v>
      </c>
      <c r="J13" s="290">
        <f>data66!E10</f>
        <v>6</v>
      </c>
      <c r="K13" s="291">
        <f t="shared" si="20"/>
        <v>9</v>
      </c>
      <c r="L13" s="290">
        <f>data66!F10</f>
        <v>2</v>
      </c>
      <c r="M13" s="290">
        <f>data66!G10</f>
        <v>5</v>
      </c>
      <c r="N13" s="291"/>
      <c r="O13" s="290">
        <f>data66!H10</f>
        <v>0</v>
      </c>
      <c r="P13" s="290">
        <f>data66!I10</f>
        <v>0</v>
      </c>
      <c r="Q13" s="291">
        <f t="shared" si="22"/>
        <v>0</v>
      </c>
      <c r="R13" s="410"/>
      <c r="S13" s="410"/>
      <c r="T13" s="410"/>
      <c r="U13" s="290">
        <f>data66!J10+data66!L10+data66!N10+data66!P10</f>
        <v>0</v>
      </c>
      <c r="V13" s="290">
        <f>data66!K10+data66!M10+data66!O10+data66!Q10</f>
        <v>5</v>
      </c>
      <c r="W13" s="291">
        <f t="shared" si="23"/>
        <v>5</v>
      </c>
      <c r="X13" s="292">
        <f t="shared" si="0"/>
        <v>5</v>
      </c>
      <c r="Y13" s="292">
        <f t="shared" si="1"/>
        <v>16</v>
      </c>
      <c r="Z13" s="293">
        <f t="shared" si="2"/>
        <v>21</v>
      </c>
      <c r="AA13" s="292">
        <f>data66!S10</f>
        <v>0</v>
      </c>
      <c r="AB13" s="292">
        <f>data66!T10</f>
        <v>0</v>
      </c>
      <c r="AC13" s="291">
        <f t="shared" si="24"/>
        <v>0</v>
      </c>
      <c r="AD13" s="290">
        <f>data66!U10</f>
        <v>0</v>
      </c>
      <c r="AE13" s="290">
        <f>data66!V10</f>
        <v>0</v>
      </c>
      <c r="AF13" s="291">
        <f t="shared" si="25"/>
        <v>0</v>
      </c>
      <c r="AG13" s="290">
        <f>data66!W10</f>
        <v>0</v>
      </c>
      <c r="AH13" s="290">
        <f>data66!X10</f>
        <v>0</v>
      </c>
      <c r="AI13" s="291">
        <f t="shared" si="26"/>
        <v>0</v>
      </c>
      <c r="AJ13" s="290">
        <f>data66!Y10</f>
        <v>0</v>
      </c>
      <c r="AK13" s="290">
        <f>data66!Z10</f>
        <v>0</v>
      </c>
      <c r="AL13" s="291">
        <f t="shared" si="27"/>
        <v>0</v>
      </c>
      <c r="AM13" s="290">
        <f>data66!AA10+data66!AC10+data66!AE10+data66!AG10</f>
        <v>0</v>
      </c>
      <c r="AN13" s="290">
        <f>data66!AB10+data66!AD10+data66!AF10+data66!AH10</f>
        <v>0</v>
      </c>
      <c r="AO13" s="291">
        <f t="shared" si="28"/>
        <v>0</v>
      </c>
      <c r="AP13" s="292">
        <f t="shared" si="3"/>
        <v>0</v>
      </c>
      <c r="AQ13" s="292">
        <f t="shared" si="4"/>
        <v>0</v>
      </c>
      <c r="AR13" s="293">
        <f t="shared" si="5"/>
        <v>0</v>
      </c>
      <c r="AS13" s="290">
        <f t="shared" si="29"/>
        <v>0</v>
      </c>
      <c r="AT13" s="290">
        <f t="shared" si="6"/>
        <v>0</v>
      </c>
      <c r="AU13" s="291">
        <f t="shared" si="30"/>
        <v>0</v>
      </c>
      <c r="AV13" s="294">
        <f t="shared" si="7"/>
        <v>3</v>
      </c>
      <c r="AW13" s="294">
        <f t="shared" si="8"/>
        <v>6</v>
      </c>
      <c r="AX13" s="295">
        <f t="shared" si="31"/>
        <v>9</v>
      </c>
      <c r="AY13" s="290">
        <f t="shared" si="9"/>
        <v>2</v>
      </c>
      <c r="AZ13" s="290">
        <f t="shared" si="10"/>
        <v>5</v>
      </c>
      <c r="BA13" s="291">
        <f t="shared" si="11"/>
        <v>7</v>
      </c>
      <c r="BB13" s="290">
        <f t="shared" si="12"/>
        <v>0</v>
      </c>
      <c r="BC13" s="290">
        <f t="shared" si="13"/>
        <v>0</v>
      </c>
      <c r="BD13" s="291">
        <f t="shared" si="14"/>
        <v>0</v>
      </c>
      <c r="BE13" s="292">
        <f t="shared" si="15"/>
        <v>0</v>
      </c>
      <c r="BF13" s="292">
        <f t="shared" si="16"/>
        <v>5</v>
      </c>
      <c r="BG13" s="291">
        <f t="shared" si="17"/>
        <v>5</v>
      </c>
      <c r="BH13" s="292">
        <f t="shared" si="32"/>
        <v>5</v>
      </c>
      <c r="BI13" s="292">
        <f t="shared" si="33"/>
        <v>16</v>
      </c>
      <c r="BJ13" s="296">
        <f t="shared" si="18"/>
        <v>21</v>
      </c>
    </row>
    <row r="14" spans="1:62" ht="21.75" x14ac:dyDescent="0.5">
      <c r="A14" s="286"/>
      <c r="B14" s="287">
        <v>9</v>
      </c>
      <c r="C14" s="297" t="s">
        <v>12</v>
      </c>
      <c r="D14" s="288" t="str">
        <f>data66!A11</f>
        <v>เทคโนโลยีการเกษตร</v>
      </c>
      <c r="E14" s="298" t="s">
        <v>14</v>
      </c>
      <c r="F14" s="289">
        <f>data66!B11</f>
        <v>11</v>
      </c>
      <c r="G14" s="289">
        <f>data66!C11</f>
        <v>3</v>
      </c>
      <c r="H14" s="389">
        <f t="shared" si="19"/>
        <v>14</v>
      </c>
      <c r="I14" s="290">
        <f>data66!D11</f>
        <v>9</v>
      </c>
      <c r="J14" s="290">
        <f>data66!E11</f>
        <v>6</v>
      </c>
      <c r="K14" s="291">
        <f t="shared" si="20"/>
        <v>15</v>
      </c>
      <c r="L14" s="290">
        <f>data66!F11</f>
        <v>9</v>
      </c>
      <c r="M14" s="290">
        <f>data66!G11</f>
        <v>6</v>
      </c>
      <c r="N14" s="291">
        <f t="shared" si="21"/>
        <v>15</v>
      </c>
      <c r="O14" s="290">
        <f>data66!H11</f>
        <v>3</v>
      </c>
      <c r="P14" s="290">
        <f>data66!I11</f>
        <v>4</v>
      </c>
      <c r="Q14" s="291">
        <f t="shared" si="22"/>
        <v>7</v>
      </c>
      <c r="R14" s="410"/>
      <c r="S14" s="410"/>
      <c r="T14" s="410"/>
      <c r="U14" s="290">
        <f>data66!J11+data66!L11+data66!N11+data66!P11</f>
        <v>9</v>
      </c>
      <c r="V14" s="290">
        <f>data66!K11+data66!M11+data66!O11+data66!Q11</f>
        <v>1</v>
      </c>
      <c r="W14" s="291">
        <f t="shared" si="23"/>
        <v>10</v>
      </c>
      <c r="X14" s="292">
        <f t="shared" si="0"/>
        <v>41</v>
      </c>
      <c r="Y14" s="292">
        <f t="shared" si="1"/>
        <v>20</v>
      </c>
      <c r="Z14" s="293">
        <f t="shared" si="2"/>
        <v>61</v>
      </c>
      <c r="AA14" s="292">
        <f>data66!S11</f>
        <v>0</v>
      </c>
      <c r="AB14" s="292">
        <f>data66!T11</f>
        <v>0</v>
      </c>
      <c r="AC14" s="291">
        <f t="shared" si="24"/>
        <v>0</v>
      </c>
      <c r="AD14" s="290">
        <f>data66!U11</f>
        <v>0</v>
      </c>
      <c r="AE14" s="290">
        <f>data66!V11</f>
        <v>0</v>
      </c>
      <c r="AF14" s="291">
        <f t="shared" si="25"/>
        <v>0</v>
      </c>
      <c r="AG14" s="290">
        <f>data66!W11</f>
        <v>0</v>
      </c>
      <c r="AH14" s="290">
        <f>data66!X11</f>
        <v>0</v>
      </c>
      <c r="AI14" s="291">
        <f t="shared" si="26"/>
        <v>0</v>
      </c>
      <c r="AJ14" s="290">
        <f>data66!Y11</f>
        <v>0</v>
      </c>
      <c r="AK14" s="290">
        <f>data66!Z11</f>
        <v>0</v>
      </c>
      <c r="AL14" s="291">
        <f t="shared" si="27"/>
        <v>0</v>
      </c>
      <c r="AM14" s="290">
        <f>data66!AA11+data66!AC11+data66!AE11+data66!AG11</f>
        <v>0</v>
      </c>
      <c r="AN14" s="290">
        <f>data66!AB11+data66!AD11+data66!AF11+data66!AH11</f>
        <v>0</v>
      </c>
      <c r="AO14" s="291">
        <f t="shared" si="28"/>
        <v>0</v>
      </c>
      <c r="AP14" s="292">
        <f t="shared" si="3"/>
        <v>0</v>
      </c>
      <c r="AQ14" s="292">
        <f t="shared" si="4"/>
        <v>0</v>
      </c>
      <c r="AR14" s="293">
        <f t="shared" si="5"/>
        <v>0</v>
      </c>
      <c r="AS14" s="290">
        <f t="shared" si="29"/>
        <v>11</v>
      </c>
      <c r="AT14" s="290">
        <f t="shared" si="6"/>
        <v>3</v>
      </c>
      <c r="AU14" s="291">
        <f t="shared" si="30"/>
        <v>14</v>
      </c>
      <c r="AV14" s="294">
        <f t="shared" si="7"/>
        <v>9</v>
      </c>
      <c r="AW14" s="294">
        <f t="shared" si="8"/>
        <v>6</v>
      </c>
      <c r="AX14" s="295">
        <f t="shared" si="31"/>
        <v>15</v>
      </c>
      <c r="AY14" s="290">
        <f t="shared" si="9"/>
        <v>9</v>
      </c>
      <c r="AZ14" s="290">
        <f t="shared" si="10"/>
        <v>6</v>
      </c>
      <c r="BA14" s="291">
        <f t="shared" si="11"/>
        <v>15</v>
      </c>
      <c r="BB14" s="290">
        <f t="shared" si="12"/>
        <v>3</v>
      </c>
      <c r="BC14" s="290">
        <f t="shared" si="13"/>
        <v>4</v>
      </c>
      <c r="BD14" s="291">
        <f t="shared" si="14"/>
        <v>7</v>
      </c>
      <c r="BE14" s="292">
        <f t="shared" si="15"/>
        <v>9</v>
      </c>
      <c r="BF14" s="292">
        <f t="shared" si="16"/>
        <v>1</v>
      </c>
      <c r="BG14" s="291">
        <f t="shared" si="17"/>
        <v>10</v>
      </c>
      <c r="BH14" s="292">
        <f t="shared" si="32"/>
        <v>41</v>
      </c>
      <c r="BI14" s="292">
        <f t="shared" si="33"/>
        <v>20</v>
      </c>
      <c r="BJ14" s="296">
        <f t="shared" si="18"/>
        <v>61</v>
      </c>
    </row>
    <row r="15" spans="1:62" ht="21.75" x14ac:dyDescent="0.5">
      <c r="A15" s="286" t="s">
        <v>128</v>
      </c>
      <c r="B15" s="287">
        <v>10</v>
      </c>
      <c r="C15" s="297" t="s">
        <v>88</v>
      </c>
      <c r="D15" s="288" t="str">
        <f>data66!A13</f>
        <v>วิศวกรรมการจัดการอุตสาหกรรมและสิ่งแวดล้อม</v>
      </c>
      <c r="E15" s="298" t="s">
        <v>14</v>
      </c>
      <c r="F15" s="289">
        <f>data66!B13</f>
        <v>6</v>
      </c>
      <c r="G15" s="289">
        <f>data66!C13</f>
        <v>2</v>
      </c>
      <c r="H15" s="389">
        <f t="shared" si="19"/>
        <v>8</v>
      </c>
      <c r="I15" s="290">
        <f>data66!D13</f>
        <v>6</v>
      </c>
      <c r="J15" s="290">
        <f>data66!E13</f>
        <v>2</v>
      </c>
      <c r="K15" s="291">
        <f t="shared" si="20"/>
        <v>8</v>
      </c>
      <c r="L15" s="290">
        <f>data66!F13</f>
        <v>3</v>
      </c>
      <c r="M15" s="290">
        <f>data66!G13</f>
        <v>5</v>
      </c>
      <c r="N15" s="291">
        <f t="shared" si="21"/>
        <v>8</v>
      </c>
      <c r="O15" s="290">
        <f>data66!H12</f>
        <v>7</v>
      </c>
      <c r="P15" s="290">
        <f>data66!I12</f>
        <v>2</v>
      </c>
      <c r="Q15" s="291">
        <f t="shared" si="22"/>
        <v>9</v>
      </c>
      <c r="R15" s="410"/>
      <c r="S15" s="410"/>
      <c r="T15" s="410"/>
      <c r="U15" s="290">
        <f>data66!J12+data66!L12+data66!N12+data66!P12</f>
        <v>5</v>
      </c>
      <c r="V15" s="290">
        <f>data66!K12+data66!M12+data66!O12+data66!Q12</f>
        <v>3</v>
      </c>
      <c r="W15" s="291">
        <f t="shared" si="23"/>
        <v>8</v>
      </c>
      <c r="X15" s="292">
        <f>I15+L15+O15+U15+F15</f>
        <v>27</v>
      </c>
      <c r="Y15" s="292">
        <f>J15+M15+P15+V15+G15</f>
        <v>14</v>
      </c>
      <c r="Z15" s="293">
        <f t="shared" si="2"/>
        <v>41</v>
      </c>
      <c r="AA15" s="292">
        <f>data66!S13</f>
        <v>0</v>
      </c>
      <c r="AB15" s="292">
        <f>data66!T13</f>
        <v>0</v>
      </c>
      <c r="AC15" s="291">
        <f t="shared" si="24"/>
        <v>0</v>
      </c>
      <c r="AD15" s="290">
        <f>data66!U13</f>
        <v>0</v>
      </c>
      <c r="AE15" s="290">
        <f>data66!V13</f>
        <v>0</v>
      </c>
      <c r="AF15" s="291">
        <f t="shared" si="25"/>
        <v>0</v>
      </c>
      <c r="AG15" s="290">
        <f>data66!W13</f>
        <v>0</v>
      </c>
      <c r="AH15" s="290">
        <f>data66!X13</f>
        <v>0</v>
      </c>
      <c r="AI15" s="291">
        <f t="shared" si="26"/>
        <v>0</v>
      </c>
      <c r="AJ15" s="290">
        <f>data66!Y13</f>
        <v>0</v>
      </c>
      <c r="AK15" s="290">
        <f>data66!Z13</f>
        <v>0</v>
      </c>
      <c r="AL15" s="291">
        <f t="shared" si="27"/>
        <v>0</v>
      </c>
      <c r="AM15" s="290">
        <f>data66!AA13+data66!AC13+data66!AE13+data66!AG13</f>
        <v>0</v>
      </c>
      <c r="AN15" s="290">
        <f>data66!AB13+data66!AD13+data66!AF13+data66!AH13</f>
        <v>0</v>
      </c>
      <c r="AO15" s="291">
        <f t="shared" si="28"/>
        <v>0</v>
      </c>
      <c r="AP15" s="292">
        <f t="shared" si="3"/>
        <v>0</v>
      </c>
      <c r="AQ15" s="292">
        <f t="shared" si="4"/>
        <v>0</v>
      </c>
      <c r="AR15" s="293">
        <f t="shared" si="5"/>
        <v>0</v>
      </c>
      <c r="AS15" s="290">
        <f t="shared" si="29"/>
        <v>6</v>
      </c>
      <c r="AT15" s="290">
        <f t="shared" si="6"/>
        <v>2</v>
      </c>
      <c r="AU15" s="291">
        <f t="shared" si="30"/>
        <v>8</v>
      </c>
      <c r="AV15" s="294">
        <f t="shared" si="7"/>
        <v>6</v>
      </c>
      <c r="AW15" s="294">
        <f t="shared" si="8"/>
        <v>2</v>
      </c>
      <c r="AX15" s="295">
        <f t="shared" si="31"/>
        <v>8</v>
      </c>
      <c r="AY15" s="290">
        <f t="shared" si="9"/>
        <v>3</v>
      </c>
      <c r="AZ15" s="290">
        <f t="shared" si="10"/>
        <v>5</v>
      </c>
      <c r="BA15" s="291">
        <f t="shared" si="11"/>
        <v>8</v>
      </c>
      <c r="BB15" s="290">
        <f t="shared" si="12"/>
        <v>7</v>
      </c>
      <c r="BC15" s="290">
        <f t="shared" si="13"/>
        <v>2</v>
      </c>
      <c r="BD15" s="291">
        <f t="shared" si="14"/>
        <v>9</v>
      </c>
      <c r="BE15" s="292">
        <f t="shared" si="15"/>
        <v>5</v>
      </c>
      <c r="BF15" s="292">
        <f t="shared" si="16"/>
        <v>3</v>
      </c>
      <c r="BG15" s="291">
        <f t="shared" si="17"/>
        <v>8</v>
      </c>
      <c r="BH15" s="292">
        <f t="shared" si="32"/>
        <v>27</v>
      </c>
      <c r="BI15" s="292">
        <f t="shared" si="33"/>
        <v>14</v>
      </c>
      <c r="BJ15" s="296">
        <f t="shared" si="18"/>
        <v>41</v>
      </c>
    </row>
    <row r="16" spans="1:62" ht="21.75" x14ac:dyDescent="0.5">
      <c r="A16" s="286" t="s">
        <v>128</v>
      </c>
      <c r="B16" s="287">
        <v>11</v>
      </c>
      <c r="C16" s="297" t="s">
        <v>20</v>
      </c>
      <c r="D16" s="288" t="str">
        <f>data66!A14</f>
        <v>ออกแบบผลิตภัณฑ์อุตสาหกรรม</v>
      </c>
      <c r="E16" s="298" t="s">
        <v>14</v>
      </c>
      <c r="F16" s="289">
        <f>data66!B14</f>
        <v>4</v>
      </c>
      <c r="G16" s="289">
        <f>data66!C14</f>
        <v>3</v>
      </c>
      <c r="H16" s="389">
        <f t="shared" si="19"/>
        <v>7</v>
      </c>
      <c r="I16" s="290">
        <f>data66!D14</f>
        <v>3</v>
      </c>
      <c r="J16" s="290">
        <f>data66!E14</f>
        <v>0</v>
      </c>
      <c r="K16" s="291">
        <f t="shared" si="20"/>
        <v>3</v>
      </c>
      <c r="L16" s="290">
        <f>data66!F14</f>
        <v>5</v>
      </c>
      <c r="M16" s="290">
        <f>data66!G14</f>
        <v>3</v>
      </c>
      <c r="N16" s="291">
        <f t="shared" si="21"/>
        <v>8</v>
      </c>
      <c r="O16" s="290">
        <f>data66!H14</f>
        <v>2</v>
      </c>
      <c r="P16" s="290">
        <f>data66!I14</f>
        <v>0</v>
      </c>
      <c r="Q16" s="291">
        <f t="shared" si="22"/>
        <v>2</v>
      </c>
      <c r="R16" s="410"/>
      <c r="S16" s="410"/>
      <c r="T16" s="410"/>
      <c r="U16" s="290">
        <f>data66!J14+data66!L14+data66!N14+data66!P14</f>
        <v>8</v>
      </c>
      <c r="V16" s="290">
        <f>data66!K14+data66!M14+data66!O14+data66!Q14</f>
        <v>4</v>
      </c>
      <c r="W16" s="291">
        <f t="shared" si="23"/>
        <v>12</v>
      </c>
      <c r="X16" s="292">
        <f t="shared" si="0"/>
        <v>22</v>
      </c>
      <c r="Y16" s="292">
        <f t="shared" si="1"/>
        <v>10</v>
      </c>
      <c r="Z16" s="293">
        <f t="shared" si="2"/>
        <v>32</v>
      </c>
      <c r="AA16" s="292">
        <f>data66!S14</f>
        <v>0</v>
      </c>
      <c r="AB16" s="292">
        <f>data66!T14</f>
        <v>0</v>
      </c>
      <c r="AC16" s="291">
        <f t="shared" si="24"/>
        <v>0</v>
      </c>
      <c r="AD16" s="290">
        <f>data66!U14</f>
        <v>0</v>
      </c>
      <c r="AE16" s="290">
        <f>data66!V14</f>
        <v>0</v>
      </c>
      <c r="AF16" s="291">
        <f t="shared" si="25"/>
        <v>0</v>
      </c>
      <c r="AG16" s="290">
        <f>data66!W14</f>
        <v>0</v>
      </c>
      <c r="AH16" s="290">
        <f>data66!X14</f>
        <v>0</v>
      </c>
      <c r="AI16" s="291">
        <f t="shared" si="26"/>
        <v>0</v>
      </c>
      <c r="AJ16" s="290">
        <f>data66!Y14</f>
        <v>0</v>
      </c>
      <c r="AK16" s="290">
        <f>data66!Z14</f>
        <v>0</v>
      </c>
      <c r="AL16" s="291">
        <f t="shared" si="27"/>
        <v>0</v>
      </c>
      <c r="AM16" s="290">
        <f>data66!AA14+data66!AC14+data66!AE14+data66!AG14</f>
        <v>0</v>
      </c>
      <c r="AN16" s="290">
        <f>data66!AB14+data66!AD14+data66!AF14+data66!AH14</f>
        <v>0</v>
      </c>
      <c r="AO16" s="291">
        <f t="shared" si="28"/>
        <v>0</v>
      </c>
      <c r="AP16" s="292">
        <f t="shared" si="3"/>
        <v>0</v>
      </c>
      <c r="AQ16" s="292">
        <f t="shared" si="4"/>
        <v>0</v>
      </c>
      <c r="AR16" s="293">
        <f t="shared" si="5"/>
        <v>0</v>
      </c>
      <c r="AS16" s="290">
        <f t="shared" si="29"/>
        <v>4</v>
      </c>
      <c r="AT16" s="290">
        <f t="shared" si="6"/>
        <v>3</v>
      </c>
      <c r="AU16" s="291">
        <f t="shared" si="30"/>
        <v>7</v>
      </c>
      <c r="AV16" s="294">
        <f t="shared" si="7"/>
        <v>3</v>
      </c>
      <c r="AW16" s="294">
        <f t="shared" si="8"/>
        <v>0</v>
      </c>
      <c r="AX16" s="295">
        <f t="shared" si="31"/>
        <v>3</v>
      </c>
      <c r="AY16" s="290">
        <f t="shared" si="9"/>
        <v>5</v>
      </c>
      <c r="AZ16" s="290">
        <f t="shared" si="10"/>
        <v>3</v>
      </c>
      <c r="BA16" s="291">
        <f t="shared" si="11"/>
        <v>8</v>
      </c>
      <c r="BB16" s="290">
        <f t="shared" si="12"/>
        <v>2</v>
      </c>
      <c r="BC16" s="290">
        <f t="shared" si="13"/>
        <v>0</v>
      </c>
      <c r="BD16" s="291">
        <f t="shared" si="14"/>
        <v>2</v>
      </c>
      <c r="BE16" s="292">
        <f t="shared" si="15"/>
        <v>8</v>
      </c>
      <c r="BF16" s="292">
        <f t="shared" si="16"/>
        <v>4</v>
      </c>
      <c r="BG16" s="291">
        <f t="shared" si="17"/>
        <v>12</v>
      </c>
      <c r="BH16" s="292">
        <f t="shared" si="32"/>
        <v>22</v>
      </c>
      <c r="BI16" s="292">
        <f t="shared" si="33"/>
        <v>10</v>
      </c>
      <c r="BJ16" s="296">
        <f t="shared" si="18"/>
        <v>32</v>
      </c>
    </row>
    <row r="17" spans="1:62" ht="21.75" x14ac:dyDescent="0.5">
      <c r="A17" s="286"/>
      <c r="B17" s="287">
        <v>12</v>
      </c>
      <c r="C17" s="297" t="s">
        <v>20</v>
      </c>
      <c r="D17" s="288" t="str">
        <f>data66!A15</f>
        <v>เทคโนโลยีโยธาและสถาปัตยกรรม</v>
      </c>
      <c r="E17" s="298" t="s">
        <v>14</v>
      </c>
      <c r="F17" s="289">
        <f>data66!B15</f>
        <v>8</v>
      </c>
      <c r="G17" s="289">
        <f>data66!C15</f>
        <v>2</v>
      </c>
      <c r="H17" s="389">
        <f t="shared" si="19"/>
        <v>10</v>
      </c>
      <c r="I17" s="290">
        <f>data66!D15</f>
        <v>19</v>
      </c>
      <c r="J17" s="290">
        <f>data66!E15</f>
        <v>4</v>
      </c>
      <c r="K17" s="291">
        <f t="shared" si="20"/>
        <v>23</v>
      </c>
      <c r="L17" s="290">
        <f>data66!F15</f>
        <v>10</v>
      </c>
      <c r="M17" s="290">
        <f>data66!G15</f>
        <v>10</v>
      </c>
      <c r="N17" s="291">
        <f t="shared" si="21"/>
        <v>20</v>
      </c>
      <c r="O17" s="290">
        <f>data66!H15</f>
        <v>7</v>
      </c>
      <c r="P17" s="290">
        <f>data66!I15</f>
        <v>8</v>
      </c>
      <c r="Q17" s="291">
        <f t="shared" si="22"/>
        <v>15</v>
      </c>
      <c r="R17" s="410"/>
      <c r="S17" s="410"/>
      <c r="T17" s="410"/>
      <c r="U17" s="290">
        <f>data66!J15+data66!L15+data66!N15+data66!P15</f>
        <v>25</v>
      </c>
      <c r="V17" s="290">
        <f>data66!K15+data66!M15+data66!O15+data66!Q15</f>
        <v>9</v>
      </c>
      <c r="W17" s="291">
        <f t="shared" si="23"/>
        <v>34</v>
      </c>
      <c r="X17" s="292">
        <f t="shared" si="0"/>
        <v>69</v>
      </c>
      <c r="Y17" s="292">
        <f t="shared" si="1"/>
        <v>33</v>
      </c>
      <c r="Z17" s="293">
        <f t="shared" si="2"/>
        <v>102</v>
      </c>
      <c r="AA17" s="292">
        <f>data66!S15</f>
        <v>9</v>
      </c>
      <c r="AB17" s="292">
        <f>data66!T15</f>
        <v>3</v>
      </c>
      <c r="AC17" s="291">
        <f t="shared" si="24"/>
        <v>12</v>
      </c>
      <c r="AD17" s="290">
        <f>data66!U15</f>
        <v>10</v>
      </c>
      <c r="AE17" s="290">
        <f>data66!V15</f>
        <v>1</v>
      </c>
      <c r="AF17" s="291">
        <f t="shared" si="25"/>
        <v>11</v>
      </c>
      <c r="AG17" s="290">
        <f>data66!W15</f>
        <v>8</v>
      </c>
      <c r="AH17" s="290">
        <f>data66!X15</f>
        <v>1</v>
      </c>
      <c r="AI17" s="291">
        <f t="shared" si="26"/>
        <v>9</v>
      </c>
      <c r="AJ17" s="290">
        <f>data66!Y15</f>
        <v>8</v>
      </c>
      <c r="AK17" s="290">
        <f>data66!Z15</f>
        <v>1</v>
      </c>
      <c r="AL17" s="291">
        <f t="shared" si="27"/>
        <v>9</v>
      </c>
      <c r="AM17" s="290">
        <f>data66!AA15+data66!AC15+data66!AE15+data66!AG15</f>
        <v>8</v>
      </c>
      <c r="AN17" s="290">
        <f>data66!AB15+data66!AD15+data66!AF15+data66!AH15</f>
        <v>0</v>
      </c>
      <c r="AO17" s="291">
        <f t="shared" si="28"/>
        <v>8</v>
      </c>
      <c r="AP17" s="292">
        <f t="shared" si="3"/>
        <v>43</v>
      </c>
      <c r="AQ17" s="292">
        <f t="shared" si="4"/>
        <v>6</v>
      </c>
      <c r="AR17" s="293">
        <f t="shared" si="5"/>
        <v>49</v>
      </c>
      <c r="AS17" s="290">
        <f t="shared" si="29"/>
        <v>17</v>
      </c>
      <c r="AT17" s="290">
        <f t="shared" si="6"/>
        <v>5</v>
      </c>
      <c r="AU17" s="291">
        <f t="shared" si="30"/>
        <v>22</v>
      </c>
      <c r="AV17" s="294">
        <f t="shared" si="7"/>
        <v>29</v>
      </c>
      <c r="AW17" s="294">
        <f t="shared" si="8"/>
        <v>5</v>
      </c>
      <c r="AX17" s="295">
        <f t="shared" si="31"/>
        <v>34</v>
      </c>
      <c r="AY17" s="290">
        <f t="shared" si="9"/>
        <v>18</v>
      </c>
      <c r="AZ17" s="290">
        <f t="shared" si="10"/>
        <v>11</v>
      </c>
      <c r="BA17" s="291">
        <f t="shared" si="11"/>
        <v>29</v>
      </c>
      <c r="BB17" s="290">
        <f t="shared" si="12"/>
        <v>15</v>
      </c>
      <c r="BC17" s="290">
        <f t="shared" si="13"/>
        <v>9</v>
      </c>
      <c r="BD17" s="291">
        <f t="shared" si="14"/>
        <v>24</v>
      </c>
      <c r="BE17" s="292">
        <f t="shared" si="15"/>
        <v>33</v>
      </c>
      <c r="BF17" s="292">
        <f t="shared" si="16"/>
        <v>9</v>
      </c>
      <c r="BG17" s="291">
        <f t="shared" si="17"/>
        <v>42</v>
      </c>
      <c r="BH17" s="292">
        <f t="shared" si="32"/>
        <v>112</v>
      </c>
      <c r="BI17" s="292">
        <f t="shared" si="33"/>
        <v>39</v>
      </c>
      <c r="BJ17" s="296">
        <f t="shared" si="18"/>
        <v>151</v>
      </c>
    </row>
    <row r="18" spans="1:62" ht="21.75" x14ac:dyDescent="0.5">
      <c r="A18" s="286"/>
      <c r="B18" s="287">
        <v>13</v>
      </c>
      <c r="C18" s="297" t="s">
        <v>12</v>
      </c>
      <c r="D18" s="288" t="str">
        <f>data66!A16</f>
        <v>อาชีวอนามัยและความปลอดภัย</v>
      </c>
      <c r="E18" s="298" t="s">
        <v>14</v>
      </c>
      <c r="F18" s="289">
        <f>data66!B16</f>
        <v>8</v>
      </c>
      <c r="G18" s="289">
        <f>data66!C16</f>
        <v>31</v>
      </c>
      <c r="H18" s="389">
        <f t="shared" si="19"/>
        <v>39</v>
      </c>
      <c r="I18" s="290">
        <f>data66!D16</f>
        <v>5</v>
      </c>
      <c r="J18" s="290">
        <f>data66!E16</f>
        <v>30</v>
      </c>
      <c r="K18" s="291">
        <f t="shared" si="20"/>
        <v>35</v>
      </c>
      <c r="L18" s="290">
        <f>data66!F16</f>
        <v>2</v>
      </c>
      <c r="M18" s="290">
        <f>data66!G16</f>
        <v>29</v>
      </c>
      <c r="N18" s="291">
        <f t="shared" si="21"/>
        <v>31</v>
      </c>
      <c r="O18" s="290">
        <f>data66!H16</f>
        <v>5</v>
      </c>
      <c r="P18" s="290">
        <f>data66!I16</f>
        <v>33</v>
      </c>
      <c r="Q18" s="291">
        <f t="shared" si="22"/>
        <v>38</v>
      </c>
      <c r="R18" s="410"/>
      <c r="S18" s="410"/>
      <c r="T18" s="410"/>
      <c r="U18" s="290">
        <f>data66!J16+data66!L16+data66!N16+data66!P16</f>
        <v>0</v>
      </c>
      <c r="V18" s="290">
        <f>data66!K16+data66!M16+data66!O16+data66!Q16</f>
        <v>3</v>
      </c>
      <c r="W18" s="291"/>
      <c r="X18" s="292">
        <f t="shared" si="0"/>
        <v>20</v>
      </c>
      <c r="Y18" s="292">
        <f t="shared" si="1"/>
        <v>126</v>
      </c>
      <c r="Z18" s="293">
        <f t="shared" si="2"/>
        <v>146</v>
      </c>
      <c r="AA18" s="292">
        <f>data66!S16</f>
        <v>0</v>
      </c>
      <c r="AB18" s="292">
        <f>data66!T16</f>
        <v>0</v>
      </c>
      <c r="AC18" s="291">
        <f t="shared" si="24"/>
        <v>0</v>
      </c>
      <c r="AD18" s="290">
        <f>data66!U16</f>
        <v>0</v>
      </c>
      <c r="AE18" s="290">
        <f>data66!V16</f>
        <v>0</v>
      </c>
      <c r="AF18" s="291">
        <f t="shared" si="25"/>
        <v>0</v>
      </c>
      <c r="AG18" s="290">
        <f>data66!W16</f>
        <v>0</v>
      </c>
      <c r="AH18" s="290">
        <f>data66!X16</f>
        <v>0</v>
      </c>
      <c r="AI18" s="291">
        <f t="shared" si="26"/>
        <v>0</v>
      </c>
      <c r="AJ18" s="290">
        <f>data66!Y16</f>
        <v>0</v>
      </c>
      <c r="AK18" s="290">
        <f>data66!Z16</f>
        <v>0</v>
      </c>
      <c r="AL18" s="291">
        <f t="shared" si="27"/>
        <v>0</v>
      </c>
      <c r="AM18" s="290">
        <f>data66!AA16+data66!AC16+data66!AE16+data66!AG16</f>
        <v>0</v>
      </c>
      <c r="AN18" s="290">
        <f>data66!AB16+data66!AD16+data66!AF16+data66!AH16</f>
        <v>0</v>
      </c>
      <c r="AO18" s="291">
        <f t="shared" si="28"/>
        <v>0</v>
      </c>
      <c r="AP18" s="292">
        <f t="shared" si="3"/>
        <v>0</v>
      </c>
      <c r="AQ18" s="292">
        <f t="shared" si="4"/>
        <v>0</v>
      </c>
      <c r="AR18" s="293">
        <f t="shared" si="5"/>
        <v>0</v>
      </c>
      <c r="AS18" s="290">
        <f t="shared" si="29"/>
        <v>8</v>
      </c>
      <c r="AT18" s="290">
        <f t="shared" si="6"/>
        <v>31</v>
      </c>
      <c r="AU18" s="291">
        <f t="shared" si="30"/>
        <v>39</v>
      </c>
      <c r="AV18" s="294">
        <f t="shared" si="7"/>
        <v>5</v>
      </c>
      <c r="AW18" s="294">
        <f t="shared" si="8"/>
        <v>30</v>
      </c>
      <c r="AX18" s="295">
        <f t="shared" si="31"/>
        <v>35</v>
      </c>
      <c r="AY18" s="290">
        <f t="shared" si="9"/>
        <v>2</v>
      </c>
      <c r="AZ18" s="290">
        <f t="shared" si="10"/>
        <v>29</v>
      </c>
      <c r="BA18" s="291">
        <f t="shared" si="11"/>
        <v>31</v>
      </c>
      <c r="BB18" s="290">
        <f t="shared" si="12"/>
        <v>5</v>
      </c>
      <c r="BC18" s="290">
        <f t="shared" si="13"/>
        <v>33</v>
      </c>
      <c r="BD18" s="291">
        <f t="shared" si="14"/>
        <v>38</v>
      </c>
      <c r="BE18" s="292">
        <f t="shared" si="15"/>
        <v>0</v>
      </c>
      <c r="BF18" s="292">
        <f t="shared" si="16"/>
        <v>3</v>
      </c>
      <c r="BG18" s="291">
        <f t="shared" si="17"/>
        <v>3</v>
      </c>
      <c r="BH18" s="292">
        <f t="shared" si="32"/>
        <v>20</v>
      </c>
      <c r="BI18" s="292">
        <f t="shared" si="33"/>
        <v>126</v>
      </c>
      <c r="BJ18" s="296">
        <f t="shared" si="18"/>
        <v>146</v>
      </c>
    </row>
    <row r="19" spans="1:62" s="255" customFormat="1" ht="22.5" thickBot="1" x14ac:dyDescent="0.55000000000000004">
      <c r="A19" s="494" t="s">
        <v>21</v>
      </c>
      <c r="B19" s="495"/>
      <c r="C19" s="495"/>
      <c r="D19" s="495"/>
      <c r="E19" s="496"/>
      <c r="F19" s="301">
        <f t="shared" ref="F19:H19" si="34">SUM(F6:F18)</f>
        <v>154</v>
      </c>
      <c r="G19" s="301">
        <f t="shared" si="34"/>
        <v>119</v>
      </c>
      <c r="H19" s="301">
        <f t="shared" si="34"/>
        <v>273</v>
      </c>
      <c r="I19" s="301">
        <f>SUM(I6:I18)</f>
        <v>128</v>
      </c>
      <c r="J19" s="301">
        <f t="shared" ref="J19:BJ19" si="35">SUM(J6:J18)</f>
        <v>106</v>
      </c>
      <c r="K19" s="301">
        <f t="shared" si="35"/>
        <v>234</v>
      </c>
      <c r="L19" s="301">
        <f t="shared" si="35"/>
        <v>156</v>
      </c>
      <c r="M19" s="301">
        <f t="shared" si="35"/>
        <v>132</v>
      </c>
      <c r="N19" s="301">
        <f t="shared" si="35"/>
        <v>281</v>
      </c>
      <c r="O19" s="301">
        <f t="shared" si="35"/>
        <v>124</v>
      </c>
      <c r="P19" s="301">
        <f t="shared" si="35"/>
        <v>139</v>
      </c>
      <c r="Q19" s="301">
        <f t="shared" si="35"/>
        <v>263</v>
      </c>
      <c r="R19" s="411"/>
      <c r="S19" s="411"/>
      <c r="T19" s="411"/>
      <c r="U19" s="301">
        <f t="shared" si="35"/>
        <v>164</v>
      </c>
      <c r="V19" s="301">
        <f t="shared" si="35"/>
        <v>73</v>
      </c>
      <c r="W19" s="301">
        <f t="shared" si="35"/>
        <v>234</v>
      </c>
      <c r="X19" s="301">
        <f t="shared" si="35"/>
        <v>726</v>
      </c>
      <c r="Y19" s="301">
        <f t="shared" si="35"/>
        <v>569</v>
      </c>
      <c r="Z19" s="301">
        <f t="shared" si="35"/>
        <v>1295</v>
      </c>
      <c r="AA19" s="301">
        <f>SUM(AA6:AA18)</f>
        <v>9</v>
      </c>
      <c r="AB19" s="301">
        <f t="shared" ref="AB19:AO19" si="36">SUM(AB6:AB18)</f>
        <v>3</v>
      </c>
      <c r="AC19" s="301">
        <f t="shared" si="36"/>
        <v>12</v>
      </c>
      <c r="AD19" s="301">
        <f t="shared" si="36"/>
        <v>10</v>
      </c>
      <c r="AE19" s="301">
        <f t="shared" si="36"/>
        <v>1</v>
      </c>
      <c r="AF19" s="301">
        <f t="shared" si="36"/>
        <v>11</v>
      </c>
      <c r="AG19" s="301">
        <f t="shared" si="36"/>
        <v>11</v>
      </c>
      <c r="AH19" s="301">
        <f t="shared" si="36"/>
        <v>1</v>
      </c>
      <c r="AI19" s="301">
        <f t="shared" si="36"/>
        <v>12</v>
      </c>
      <c r="AJ19" s="301">
        <f t="shared" si="36"/>
        <v>9</v>
      </c>
      <c r="AK19" s="301">
        <f t="shared" si="36"/>
        <v>1</v>
      </c>
      <c r="AL19" s="301">
        <f t="shared" si="36"/>
        <v>10</v>
      </c>
      <c r="AM19" s="301">
        <f t="shared" si="36"/>
        <v>14</v>
      </c>
      <c r="AN19" s="301">
        <f t="shared" si="36"/>
        <v>0</v>
      </c>
      <c r="AO19" s="301">
        <f t="shared" si="36"/>
        <v>14</v>
      </c>
      <c r="AP19" s="301">
        <f t="shared" si="3"/>
        <v>53</v>
      </c>
      <c r="AQ19" s="301">
        <f t="shared" si="4"/>
        <v>6</v>
      </c>
      <c r="AR19" s="301">
        <f t="shared" si="5"/>
        <v>59</v>
      </c>
      <c r="AS19" s="301">
        <f t="shared" si="35"/>
        <v>163</v>
      </c>
      <c r="AT19" s="301">
        <f t="shared" si="35"/>
        <v>122</v>
      </c>
      <c r="AU19" s="301">
        <f t="shared" si="35"/>
        <v>285</v>
      </c>
      <c r="AV19" s="301">
        <f t="shared" si="35"/>
        <v>138</v>
      </c>
      <c r="AW19" s="301">
        <f t="shared" si="35"/>
        <v>107</v>
      </c>
      <c r="AX19" s="301">
        <f t="shared" si="35"/>
        <v>245</v>
      </c>
      <c r="AY19" s="301">
        <f t="shared" si="35"/>
        <v>167</v>
      </c>
      <c r="AZ19" s="301">
        <f t="shared" si="35"/>
        <v>133</v>
      </c>
      <c r="BA19" s="301">
        <f t="shared" si="35"/>
        <v>300</v>
      </c>
      <c r="BB19" s="301">
        <f t="shared" si="35"/>
        <v>133</v>
      </c>
      <c r="BC19" s="301">
        <f t="shared" si="35"/>
        <v>140</v>
      </c>
      <c r="BD19" s="301">
        <f t="shared" si="35"/>
        <v>273</v>
      </c>
      <c r="BE19" s="301">
        <f t="shared" si="35"/>
        <v>178</v>
      </c>
      <c r="BF19" s="301">
        <f t="shared" si="35"/>
        <v>73</v>
      </c>
      <c r="BG19" s="301">
        <f t="shared" si="35"/>
        <v>251</v>
      </c>
      <c r="BH19" s="301">
        <f t="shared" si="35"/>
        <v>779</v>
      </c>
      <c r="BI19" s="301">
        <f t="shared" si="35"/>
        <v>575</v>
      </c>
      <c r="BJ19" s="301">
        <f t="shared" si="35"/>
        <v>1354</v>
      </c>
    </row>
    <row r="20" spans="1:62" s="255" customFormat="1" ht="21.75" x14ac:dyDescent="0.5">
      <c r="A20" s="302" t="s">
        <v>22</v>
      </c>
      <c r="B20" s="303"/>
      <c r="C20" s="303"/>
      <c r="D20" s="303"/>
      <c r="E20" s="303"/>
      <c r="F20" s="303"/>
      <c r="G20" s="303"/>
      <c r="H20" s="303"/>
      <c r="I20" s="304"/>
      <c r="J20" s="304"/>
      <c r="K20" s="304"/>
      <c r="L20" s="304"/>
      <c r="M20" s="304"/>
      <c r="N20" s="304"/>
      <c r="O20" s="304"/>
      <c r="P20" s="304"/>
      <c r="Q20" s="304"/>
      <c r="R20" s="304"/>
      <c r="S20" s="304"/>
      <c r="T20" s="304"/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4"/>
      <c r="AG20" s="304"/>
      <c r="AH20" s="304"/>
      <c r="AI20" s="304"/>
      <c r="AJ20" s="304"/>
      <c r="AK20" s="304"/>
      <c r="AL20" s="304"/>
      <c r="AM20" s="304"/>
      <c r="AN20" s="304"/>
      <c r="AO20" s="304"/>
      <c r="AP20" s="304"/>
      <c r="AQ20" s="304"/>
      <c r="AR20" s="304"/>
      <c r="AS20" s="304"/>
      <c r="AT20" s="304"/>
      <c r="AU20" s="304"/>
      <c r="AV20" s="304"/>
      <c r="AW20" s="304"/>
      <c r="AX20" s="304"/>
      <c r="AY20" s="304"/>
      <c r="AZ20" s="304"/>
      <c r="BA20" s="304"/>
      <c r="BB20" s="304"/>
      <c r="BC20" s="304"/>
      <c r="BD20" s="304"/>
      <c r="BE20" s="304"/>
      <c r="BF20" s="304"/>
      <c r="BG20" s="304"/>
      <c r="BH20" s="304"/>
      <c r="BI20" s="304"/>
      <c r="BJ20" s="305"/>
    </row>
    <row r="21" spans="1:62" ht="21.75" x14ac:dyDescent="0.5">
      <c r="A21" s="286"/>
      <c r="B21" s="287">
        <v>1</v>
      </c>
      <c r="C21" s="288" t="s">
        <v>23</v>
      </c>
      <c r="D21" s="288" t="str">
        <f>data66!A17</f>
        <v>การศึกษาปฐมวัย</v>
      </c>
      <c r="E21" s="289" t="s">
        <v>14</v>
      </c>
      <c r="F21" s="289">
        <f>data66!B17</f>
        <v>2</v>
      </c>
      <c r="G21" s="289">
        <f>data66!C17</f>
        <v>58</v>
      </c>
      <c r="H21" s="390">
        <f>SUM(F21:G21)</f>
        <v>60</v>
      </c>
      <c r="I21" s="290">
        <f>data66!D17</f>
        <v>1</v>
      </c>
      <c r="J21" s="290">
        <f>data66!E17</f>
        <v>57</v>
      </c>
      <c r="K21" s="306">
        <f>SUM(I21:J21)</f>
        <v>58</v>
      </c>
      <c r="L21" s="290">
        <f>data66!F17</f>
        <v>2</v>
      </c>
      <c r="M21" s="290">
        <f>data66!G17</f>
        <v>57</v>
      </c>
      <c r="N21" s="306">
        <f>SUM(L21:M21)</f>
        <v>59</v>
      </c>
      <c r="O21" s="290">
        <f>data66!H17</f>
        <v>0</v>
      </c>
      <c r="P21" s="290">
        <f>data66!I17</f>
        <v>59</v>
      </c>
      <c r="Q21" s="307">
        <f>SUM(O21:P21)</f>
        <v>59</v>
      </c>
      <c r="R21" s="292">
        <f>data66!J17</f>
        <v>0</v>
      </c>
      <c r="S21" s="292">
        <f>data66!K17</f>
        <v>56</v>
      </c>
      <c r="T21" s="307">
        <f>SUM(R21:S21)</f>
        <v>56</v>
      </c>
      <c r="U21" s="290">
        <f>data66!L17+data66!N17+data66!P17</f>
        <v>1</v>
      </c>
      <c r="V21" s="290">
        <f>data66!M17+data66!O17+data66!Q17</f>
        <v>10</v>
      </c>
      <c r="W21" s="307">
        <f>SUM(U21:V21)</f>
        <v>11</v>
      </c>
      <c r="X21" s="292">
        <f>I21+L21+O21+U21+F21+R21</f>
        <v>6</v>
      </c>
      <c r="Y21" s="292">
        <f>J21+M21+P21+V21+G21+S21</f>
        <v>297</v>
      </c>
      <c r="Z21" s="308">
        <f t="shared" ref="Z21:Z32" si="37">SUM(X21:Y21)</f>
        <v>303</v>
      </c>
      <c r="AA21" s="292"/>
      <c r="AB21" s="292"/>
      <c r="AC21" s="307"/>
      <c r="AD21" s="290"/>
      <c r="AE21" s="290"/>
      <c r="AF21" s="306"/>
      <c r="AG21" s="290"/>
      <c r="AH21" s="290"/>
      <c r="AI21" s="307"/>
      <c r="AJ21" s="290"/>
      <c r="AK21" s="290"/>
      <c r="AL21" s="307"/>
      <c r="AM21" s="290"/>
      <c r="AN21" s="290"/>
      <c r="AO21" s="307"/>
      <c r="AP21" s="292"/>
      <c r="AQ21" s="292"/>
      <c r="AR21" s="308"/>
      <c r="AS21" s="290">
        <f t="shared" ref="AS21:AS33" si="38">F21+AA21</f>
        <v>2</v>
      </c>
      <c r="AT21" s="290">
        <f t="shared" ref="AT21:AT33" si="39">G21+AB21</f>
        <v>58</v>
      </c>
      <c r="AU21" s="307">
        <f t="shared" ref="AU21:AU33" si="40">SUM(AS21:AT21)</f>
        <v>60</v>
      </c>
      <c r="AV21" s="294">
        <f t="shared" ref="AV21:AV33" si="41">I21+AD21</f>
        <v>1</v>
      </c>
      <c r="AW21" s="294">
        <f t="shared" ref="AW21:AW33" si="42">J21+AE21</f>
        <v>57</v>
      </c>
      <c r="AX21" s="306">
        <f t="shared" ref="AX21:AX33" si="43">SUM(AV21:AW21)</f>
        <v>58</v>
      </c>
      <c r="AY21" s="290">
        <f t="shared" ref="AY21:AY33" si="44">+L21+AG21</f>
        <v>2</v>
      </c>
      <c r="AZ21" s="290">
        <f t="shared" ref="AZ21:AZ33" si="45">M21+AH21</f>
        <v>57</v>
      </c>
      <c r="BA21" s="307">
        <f t="shared" ref="BA21:BA33" si="46">SUM(AY21:AZ21)</f>
        <v>59</v>
      </c>
      <c r="BB21" s="290">
        <f t="shared" ref="BB21:BB33" si="47">O21+AJ21</f>
        <v>0</v>
      </c>
      <c r="BC21" s="290">
        <f t="shared" ref="BC21:BC33" si="48">P21+AK21</f>
        <v>59</v>
      </c>
      <c r="BD21" s="307">
        <f t="shared" ref="BD21:BD33" si="49">SUM(BB21:BC21)</f>
        <v>59</v>
      </c>
      <c r="BE21" s="292">
        <f>U21+AM21+R21</f>
        <v>1</v>
      </c>
      <c r="BF21" s="292">
        <f>V21+AN21+S21</f>
        <v>66</v>
      </c>
      <c r="BG21" s="307">
        <f t="shared" ref="BG21:BG33" si="50">SUM(BE21:BF21)</f>
        <v>67</v>
      </c>
      <c r="BH21" s="292">
        <f t="shared" ref="BH21:BH33" si="51">AS21+AV21+AY21+BB21+BE21</f>
        <v>6</v>
      </c>
      <c r="BI21" s="292">
        <f t="shared" ref="BI21:BI33" si="52">AT21+AW21+AZ21+BC21+BF21</f>
        <v>297</v>
      </c>
      <c r="BJ21" s="309">
        <f t="shared" ref="BJ21:BJ33" si="53">SUM(BH21:BI21)</f>
        <v>303</v>
      </c>
    </row>
    <row r="22" spans="1:62" ht="21.75" x14ac:dyDescent="0.5">
      <c r="A22" s="286"/>
      <c r="B22" s="287">
        <v>2</v>
      </c>
      <c r="C22" s="297" t="s">
        <v>23</v>
      </c>
      <c r="D22" s="288" t="str">
        <f>data66!A18</f>
        <v>คณิตศาสตร์</v>
      </c>
      <c r="E22" s="298" t="s">
        <v>14</v>
      </c>
      <c r="F22" s="289">
        <f>data66!B18</f>
        <v>16</v>
      </c>
      <c r="G22" s="289">
        <f>data66!C18</f>
        <v>44</v>
      </c>
      <c r="H22" s="390">
        <f t="shared" ref="H22:H32" si="54">SUM(F22:G22)</f>
        <v>60</v>
      </c>
      <c r="I22" s="290">
        <f>data66!D18</f>
        <v>15</v>
      </c>
      <c r="J22" s="290">
        <f>data66!E18</f>
        <v>39</v>
      </c>
      <c r="K22" s="306">
        <f t="shared" ref="K22:K32" si="55">SUM(I22:J22)</f>
        <v>54</v>
      </c>
      <c r="L22" s="290">
        <f>data66!F18</f>
        <v>20</v>
      </c>
      <c r="M22" s="290">
        <f>data66!G18</f>
        <v>33</v>
      </c>
      <c r="N22" s="306">
        <f t="shared" ref="N22:N32" si="56">SUM(L22:M22)</f>
        <v>53</v>
      </c>
      <c r="O22" s="290">
        <f>data66!H18</f>
        <v>14</v>
      </c>
      <c r="P22" s="290">
        <f>data66!I18</f>
        <v>41</v>
      </c>
      <c r="Q22" s="307">
        <f t="shared" ref="Q22:Q31" si="57">SUM(O22:P22)</f>
        <v>55</v>
      </c>
      <c r="R22" s="292">
        <f>data66!J18</f>
        <v>18</v>
      </c>
      <c r="S22" s="292">
        <f>data66!K18</f>
        <v>34</v>
      </c>
      <c r="T22" s="307">
        <f t="shared" ref="T22:T31" si="58">SUM(R22:S22)</f>
        <v>52</v>
      </c>
      <c r="U22" s="290">
        <f>data66!L18+data66!N18+data66!P18</f>
        <v>6</v>
      </c>
      <c r="V22" s="290">
        <f>data66!M18+data66!O18+data66!Q18</f>
        <v>4</v>
      </c>
      <c r="W22" s="307">
        <f t="shared" ref="W22:W31" si="59">SUM(U22:V22)</f>
        <v>10</v>
      </c>
      <c r="X22" s="292">
        <f t="shared" ref="X22:X32" si="60">I22+L22+O22+U22+F22+R22</f>
        <v>89</v>
      </c>
      <c r="Y22" s="292">
        <f t="shared" ref="Y22:Y32" si="61">J22+M22+P22+V22+G22+S22</f>
        <v>195</v>
      </c>
      <c r="Z22" s="308">
        <f t="shared" si="37"/>
        <v>284</v>
      </c>
      <c r="AA22" s="292"/>
      <c r="AB22" s="292"/>
      <c r="AC22" s="310"/>
      <c r="AD22" s="290"/>
      <c r="AE22" s="290"/>
      <c r="AF22" s="311"/>
      <c r="AG22" s="290"/>
      <c r="AH22" s="290"/>
      <c r="AI22" s="310"/>
      <c r="AJ22" s="290"/>
      <c r="AK22" s="290"/>
      <c r="AL22" s="310"/>
      <c r="AM22" s="290"/>
      <c r="AN22" s="290"/>
      <c r="AO22" s="310"/>
      <c r="AP22" s="299"/>
      <c r="AQ22" s="299"/>
      <c r="AR22" s="312"/>
      <c r="AS22" s="290">
        <f t="shared" si="38"/>
        <v>16</v>
      </c>
      <c r="AT22" s="290">
        <f t="shared" si="39"/>
        <v>44</v>
      </c>
      <c r="AU22" s="307">
        <f t="shared" si="40"/>
        <v>60</v>
      </c>
      <c r="AV22" s="294">
        <f t="shared" si="41"/>
        <v>15</v>
      </c>
      <c r="AW22" s="294">
        <f t="shared" si="42"/>
        <v>39</v>
      </c>
      <c r="AX22" s="306">
        <f t="shared" si="43"/>
        <v>54</v>
      </c>
      <c r="AY22" s="290">
        <f t="shared" si="44"/>
        <v>20</v>
      </c>
      <c r="AZ22" s="290">
        <f t="shared" si="45"/>
        <v>33</v>
      </c>
      <c r="BA22" s="307">
        <f t="shared" si="46"/>
        <v>53</v>
      </c>
      <c r="BB22" s="290">
        <f t="shared" si="47"/>
        <v>14</v>
      </c>
      <c r="BC22" s="290">
        <f t="shared" si="48"/>
        <v>41</v>
      </c>
      <c r="BD22" s="307">
        <f t="shared" si="49"/>
        <v>55</v>
      </c>
      <c r="BE22" s="292">
        <f t="shared" ref="BE22:BE33" si="62">U22+AM22+R22</f>
        <v>24</v>
      </c>
      <c r="BF22" s="292">
        <f t="shared" ref="BF22:BF33" si="63">V22+AN22+S22</f>
        <v>38</v>
      </c>
      <c r="BG22" s="307">
        <f t="shared" si="50"/>
        <v>62</v>
      </c>
      <c r="BH22" s="292">
        <f t="shared" si="51"/>
        <v>89</v>
      </c>
      <c r="BI22" s="292">
        <f t="shared" si="52"/>
        <v>195</v>
      </c>
      <c r="BJ22" s="309">
        <f t="shared" si="53"/>
        <v>284</v>
      </c>
    </row>
    <row r="23" spans="1:62" ht="21.75" x14ac:dyDescent="0.5">
      <c r="A23" s="286"/>
      <c r="B23" s="287">
        <v>3</v>
      </c>
      <c r="C23" s="297" t="s">
        <v>23</v>
      </c>
      <c r="D23" s="288" t="str">
        <f>data66!A19</f>
        <v>คอมพิวเตอร์ศึกษา</v>
      </c>
      <c r="E23" s="298" t="s">
        <v>14</v>
      </c>
      <c r="F23" s="289">
        <f>data66!B19</f>
        <v>22</v>
      </c>
      <c r="G23" s="289">
        <f>data66!C19</f>
        <v>33</v>
      </c>
      <c r="H23" s="390">
        <f t="shared" si="54"/>
        <v>55</v>
      </c>
      <c r="I23" s="290">
        <f>data66!D19</f>
        <v>22</v>
      </c>
      <c r="J23" s="290">
        <f>data66!E19</f>
        <v>32</v>
      </c>
      <c r="K23" s="306">
        <f t="shared" si="55"/>
        <v>54</v>
      </c>
      <c r="L23" s="290">
        <f>data66!F19</f>
        <v>26</v>
      </c>
      <c r="M23" s="290">
        <f>data66!G19</f>
        <v>32</v>
      </c>
      <c r="N23" s="306">
        <f t="shared" si="56"/>
        <v>58</v>
      </c>
      <c r="O23" s="290">
        <f>data66!H19</f>
        <v>18</v>
      </c>
      <c r="P23" s="290">
        <f>data66!I19</f>
        <v>29</v>
      </c>
      <c r="Q23" s="307">
        <f t="shared" si="57"/>
        <v>47</v>
      </c>
      <c r="R23" s="292">
        <f>data66!J19</f>
        <v>22</v>
      </c>
      <c r="S23" s="292">
        <f>data66!K19</f>
        <v>33</v>
      </c>
      <c r="T23" s="307">
        <f t="shared" si="58"/>
        <v>55</v>
      </c>
      <c r="U23" s="290">
        <f>data66!L19+data66!N19+data66!P19</f>
        <v>7</v>
      </c>
      <c r="V23" s="290">
        <f>data66!M19+data66!O19+data66!Q19</f>
        <v>7</v>
      </c>
      <c r="W23" s="307">
        <f t="shared" si="59"/>
        <v>14</v>
      </c>
      <c r="X23" s="292">
        <f t="shared" si="60"/>
        <v>117</v>
      </c>
      <c r="Y23" s="292">
        <f t="shared" si="61"/>
        <v>166</v>
      </c>
      <c r="Z23" s="308">
        <f t="shared" si="37"/>
        <v>283</v>
      </c>
      <c r="AA23" s="292"/>
      <c r="AB23" s="292"/>
      <c r="AC23" s="310"/>
      <c r="AD23" s="290"/>
      <c r="AE23" s="290"/>
      <c r="AF23" s="311"/>
      <c r="AG23" s="290"/>
      <c r="AH23" s="290"/>
      <c r="AI23" s="310"/>
      <c r="AJ23" s="290"/>
      <c r="AK23" s="290"/>
      <c r="AL23" s="310"/>
      <c r="AM23" s="290"/>
      <c r="AN23" s="290"/>
      <c r="AO23" s="310"/>
      <c r="AP23" s="299"/>
      <c r="AQ23" s="299"/>
      <c r="AR23" s="312"/>
      <c r="AS23" s="290">
        <f t="shared" si="38"/>
        <v>22</v>
      </c>
      <c r="AT23" s="290">
        <f t="shared" si="39"/>
        <v>33</v>
      </c>
      <c r="AU23" s="307">
        <f t="shared" si="40"/>
        <v>55</v>
      </c>
      <c r="AV23" s="294">
        <f t="shared" si="41"/>
        <v>22</v>
      </c>
      <c r="AW23" s="294">
        <f t="shared" si="42"/>
        <v>32</v>
      </c>
      <c r="AX23" s="306">
        <f t="shared" si="43"/>
        <v>54</v>
      </c>
      <c r="AY23" s="290">
        <f t="shared" si="44"/>
        <v>26</v>
      </c>
      <c r="AZ23" s="290">
        <f t="shared" si="45"/>
        <v>32</v>
      </c>
      <c r="BA23" s="307">
        <f t="shared" si="46"/>
        <v>58</v>
      </c>
      <c r="BB23" s="290">
        <f t="shared" si="47"/>
        <v>18</v>
      </c>
      <c r="BC23" s="290">
        <f t="shared" si="48"/>
        <v>29</v>
      </c>
      <c r="BD23" s="307">
        <f t="shared" si="49"/>
        <v>47</v>
      </c>
      <c r="BE23" s="292">
        <f t="shared" si="62"/>
        <v>29</v>
      </c>
      <c r="BF23" s="292">
        <f t="shared" si="63"/>
        <v>40</v>
      </c>
      <c r="BG23" s="307">
        <f t="shared" si="50"/>
        <v>69</v>
      </c>
      <c r="BH23" s="292">
        <f t="shared" si="51"/>
        <v>117</v>
      </c>
      <c r="BI23" s="292">
        <f t="shared" si="52"/>
        <v>166</v>
      </c>
      <c r="BJ23" s="309">
        <f t="shared" si="53"/>
        <v>283</v>
      </c>
    </row>
    <row r="24" spans="1:62" ht="21.75" x14ac:dyDescent="0.5">
      <c r="A24" s="286"/>
      <c r="B24" s="287">
        <v>4</v>
      </c>
      <c r="C24" s="297" t="s">
        <v>23</v>
      </c>
      <c r="D24" s="288" t="str">
        <f>data66!A20</f>
        <v>ภาษาอังกฤษ</v>
      </c>
      <c r="E24" s="298" t="s">
        <v>14</v>
      </c>
      <c r="F24" s="289">
        <f>data66!B20</f>
        <v>20</v>
      </c>
      <c r="G24" s="289">
        <f>data66!C20</f>
        <v>40</v>
      </c>
      <c r="H24" s="390">
        <f t="shared" si="54"/>
        <v>60</v>
      </c>
      <c r="I24" s="290">
        <f>data66!D20</f>
        <v>12</v>
      </c>
      <c r="J24" s="290">
        <f>data66!E20</f>
        <v>45</v>
      </c>
      <c r="K24" s="306">
        <f t="shared" si="55"/>
        <v>57</v>
      </c>
      <c r="L24" s="290">
        <f>data66!F20</f>
        <v>20</v>
      </c>
      <c r="M24" s="290">
        <f>data66!G20</f>
        <v>35</v>
      </c>
      <c r="N24" s="306">
        <f t="shared" si="56"/>
        <v>55</v>
      </c>
      <c r="O24" s="290">
        <f>data66!H20</f>
        <v>17</v>
      </c>
      <c r="P24" s="290">
        <f>data66!I20</f>
        <v>37</v>
      </c>
      <c r="Q24" s="307">
        <f t="shared" si="57"/>
        <v>54</v>
      </c>
      <c r="R24" s="292">
        <f>data66!J20</f>
        <v>15</v>
      </c>
      <c r="S24" s="292">
        <f>data66!K20</f>
        <v>39</v>
      </c>
      <c r="T24" s="307">
        <f t="shared" si="58"/>
        <v>54</v>
      </c>
      <c r="U24" s="290">
        <f>data66!L20+data66!N20+data66!P20</f>
        <v>1</v>
      </c>
      <c r="V24" s="290">
        <f>data66!M20+data66!O20+data66!Q20</f>
        <v>7</v>
      </c>
      <c r="W24" s="307">
        <f t="shared" si="59"/>
        <v>8</v>
      </c>
      <c r="X24" s="292">
        <f t="shared" si="60"/>
        <v>85</v>
      </c>
      <c r="Y24" s="292">
        <f t="shared" si="61"/>
        <v>203</v>
      </c>
      <c r="Z24" s="308">
        <f t="shared" si="37"/>
        <v>288</v>
      </c>
      <c r="AA24" s="292"/>
      <c r="AB24" s="292"/>
      <c r="AC24" s="310"/>
      <c r="AD24" s="290"/>
      <c r="AE24" s="290"/>
      <c r="AF24" s="311"/>
      <c r="AG24" s="290"/>
      <c r="AH24" s="290"/>
      <c r="AI24" s="310"/>
      <c r="AJ24" s="290"/>
      <c r="AK24" s="290"/>
      <c r="AL24" s="310"/>
      <c r="AM24" s="290"/>
      <c r="AN24" s="290"/>
      <c r="AO24" s="310"/>
      <c r="AP24" s="299"/>
      <c r="AQ24" s="299"/>
      <c r="AR24" s="312"/>
      <c r="AS24" s="290">
        <f t="shared" si="38"/>
        <v>20</v>
      </c>
      <c r="AT24" s="290">
        <f t="shared" si="39"/>
        <v>40</v>
      </c>
      <c r="AU24" s="307">
        <f t="shared" si="40"/>
        <v>60</v>
      </c>
      <c r="AV24" s="294">
        <f t="shared" si="41"/>
        <v>12</v>
      </c>
      <c r="AW24" s="294">
        <f t="shared" si="42"/>
        <v>45</v>
      </c>
      <c r="AX24" s="306">
        <f t="shared" si="43"/>
        <v>57</v>
      </c>
      <c r="AY24" s="290">
        <f t="shared" si="44"/>
        <v>20</v>
      </c>
      <c r="AZ24" s="290">
        <f t="shared" si="45"/>
        <v>35</v>
      </c>
      <c r="BA24" s="307">
        <f t="shared" si="46"/>
        <v>55</v>
      </c>
      <c r="BB24" s="290">
        <f t="shared" si="47"/>
        <v>17</v>
      </c>
      <c r="BC24" s="290">
        <f t="shared" si="48"/>
        <v>37</v>
      </c>
      <c r="BD24" s="307">
        <f t="shared" si="49"/>
        <v>54</v>
      </c>
      <c r="BE24" s="292">
        <f t="shared" si="62"/>
        <v>16</v>
      </c>
      <c r="BF24" s="292">
        <f t="shared" si="63"/>
        <v>46</v>
      </c>
      <c r="BG24" s="307">
        <f t="shared" si="50"/>
        <v>62</v>
      </c>
      <c r="BH24" s="292">
        <f t="shared" si="51"/>
        <v>85</v>
      </c>
      <c r="BI24" s="292">
        <f t="shared" si="52"/>
        <v>203</v>
      </c>
      <c r="BJ24" s="309">
        <f t="shared" si="53"/>
        <v>288</v>
      </c>
    </row>
    <row r="25" spans="1:62" ht="21.75" x14ac:dyDescent="0.5">
      <c r="A25" s="286"/>
      <c r="B25" s="287">
        <v>5</v>
      </c>
      <c r="C25" s="297" t="s">
        <v>23</v>
      </c>
      <c r="D25" s="288" t="str">
        <f>data66!A21</f>
        <v>ภาษาไทย</v>
      </c>
      <c r="E25" s="298" t="s">
        <v>14</v>
      </c>
      <c r="F25" s="289">
        <f>data66!B21</f>
        <v>11</v>
      </c>
      <c r="G25" s="289">
        <f>data66!C21</f>
        <v>49</v>
      </c>
      <c r="H25" s="390">
        <f t="shared" si="54"/>
        <v>60</v>
      </c>
      <c r="I25" s="290">
        <f>data66!D21</f>
        <v>9</v>
      </c>
      <c r="J25" s="290">
        <f>data66!E21</f>
        <v>50</v>
      </c>
      <c r="K25" s="306">
        <f t="shared" si="55"/>
        <v>59</v>
      </c>
      <c r="L25" s="290">
        <f>data66!F21</f>
        <v>14</v>
      </c>
      <c r="M25" s="290">
        <f>data66!G21</f>
        <v>43</v>
      </c>
      <c r="N25" s="306">
        <f t="shared" si="56"/>
        <v>57</v>
      </c>
      <c r="O25" s="290">
        <f>data66!H21</f>
        <v>5</v>
      </c>
      <c r="P25" s="290">
        <f>data66!I21</f>
        <v>53</v>
      </c>
      <c r="Q25" s="307">
        <f t="shared" si="57"/>
        <v>58</v>
      </c>
      <c r="R25" s="292">
        <f>data66!J21</f>
        <v>6</v>
      </c>
      <c r="S25" s="292">
        <f>data66!K21</f>
        <v>51</v>
      </c>
      <c r="T25" s="307">
        <f t="shared" si="58"/>
        <v>57</v>
      </c>
      <c r="U25" s="290">
        <f>data66!L21+data66!N21+data66!P21</f>
        <v>0</v>
      </c>
      <c r="V25" s="290">
        <f>data66!M21+data66!O21+data66!Q21</f>
        <v>4</v>
      </c>
      <c r="W25" s="307">
        <f t="shared" si="59"/>
        <v>4</v>
      </c>
      <c r="X25" s="292">
        <f t="shared" si="60"/>
        <v>45</v>
      </c>
      <c r="Y25" s="292">
        <f t="shared" si="61"/>
        <v>250</v>
      </c>
      <c r="Z25" s="308">
        <f t="shared" si="37"/>
        <v>295</v>
      </c>
      <c r="AA25" s="292"/>
      <c r="AB25" s="292"/>
      <c r="AC25" s="310"/>
      <c r="AD25" s="290"/>
      <c r="AE25" s="290"/>
      <c r="AF25" s="311"/>
      <c r="AG25" s="290"/>
      <c r="AH25" s="290"/>
      <c r="AI25" s="310"/>
      <c r="AJ25" s="290"/>
      <c r="AK25" s="290"/>
      <c r="AL25" s="310"/>
      <c r="AM25" s="290"/>
      <c r="AN25" s="290"/>
      <c r="AO25" s="310"/>
      <c r="AP25" s="299"/>
      <c r="AQ25" s="299"/>
      <c r="AR25" s="312"/>
      <c r="AS25" s="290">
        <f t="shared" si="38"/>
        <v>11</v>
      </c>
      <c r="AT25" s="290">
        <f t="shared" si="39"/>
        <v>49</v>
      </c>
      <c r="AU25" s="307">
        <f t="shared" si="40"/>
        <v>60</v>
      </c>
      <c r="AV25" s="294">
        <f t="shared" si="41"/>
        <v>9</v>
      </c>
      <c r="AW25" s="294">
        <f t="shared" si="42"/>
        <v>50</v>
      </c>
      <c r="AX25" s="306">
        <f t="shared" si="43"/>
        <v>59</v>
      </c>
      <c r="AY25" s="290">
        <f t="shared" si="44"/>
        <v>14</v>
      </c>
      <c r="AZ25" s="290">
        <f t="shared" si="45"/>
        <v>43</v>
      </c>
      <c r="BA25" s="307">
        <f t="shared" si="46"/>
        <v>57</v>
      </c>
      <c r="BB25" s="290">
        <f t="shared" si="47"/>
        <v>5</v>
      </c>
      <c r="BC25" s="290">
        <f t="shared" si="48"/>
        <v>53</v>
      </c>
      <c r="BD25" s="307">
        <f t="shared" si="49"/>
        <v>58</v>
      </c>
      <c r="BE25" s="292">
        <f t="shared" si="62"/>
        <v>6</v>
      </c>
      <c r="BF25" s="292">
        <f t="shared" si="63"/>
        <v>55</v>
      </c>
      <c r="BG25" s="307">
        <f t="shared" si="50"/>
        <v>61</v>
      </c>
      <c r="BH25" s="292">
        <f t="shared" si="51"/>
        <v>45</v>
      </c>
      <c r="BI25" s="292">
        <f t="shared" si="52"/>
        <v>250</v>
      </c>
      <c r="BJ25" s="309">
        <f t="shared" si="53"/>
        <v>295</v>
      </c>
    </row>
    <row r="26" spans="1:62" ht="21.75" x14ac:dyDescent="0.5">
      <c r="A26" s="286"/>
      <c r="B26" s="287">
        <v>6</v>
      </c>
      <c r="C26" s="297" t="s">
        <v>23</v>
      </c>
      <c r="D26" s="288" t="str">
        <f>data66!A22</f>
        <v>สังคมศึกษา</v>
      </c>
      <c r="E26" s="298" t="s">
        <v>14</v>
      </c>
      <c r="F26" s="289">
        <f>data66!B22</f>
        <v>20</v>
      </c>
      <c r="G26" s="289">
        <f>data66!C22</f>
        <v>40</v>
      </c>
      <c r="H26" s="390">
        <f t="shared" si="54"/>
        <v>60</v>
      </c>
      <c r="I26" s="290">
        <f>data66!D22</f>
        <v>13</v>
      </c>
      <c r="J26" s="290">
        <f>data66!E22</f>
        <v>36</v>
      </c>
      <c r="K26" s="306">
        <f t="shared" si="55"/>
        <v>49</v>
      </c>
      <c r="L26" s="290">
        <f>data66!F22</f>
        <v>24</v>
      </c>
      <c r="M26" s="290">
        <f>data66!G22</f>
        <v>33</v>
      </c>
      <c r="N26" s="306">
        <f t="shared" si="56"/>
        <v>57</v>
      </c>
      <c r="O26" s="290">
        <f>data66!H22</f>
        <v>14</v>
      </c>
      <c r="P26" s="290">
        <f>data66!I22</f>
        <v>42</v>
      </c>
      <c r="Q26" s="307">
        <f t="shared" si="57"/>
        <v>56</v>
      </c>
      <c r="R26" s="292">
        <f>data66!J22</f>
        <v>16</v>
      </c>
      <c r="S26" s="292">
        <f>data66!K22</f>
        <v>39</v>
      </c>
      <c r="T26" s="307">
        <f t="shared" si="58"/>
        <v>55</v>
      </c>
      <c r="U26" s="290">
        <f>data66!L22+data66!N22+data66!P22</f>
        <v>7</v>
      </c>
      <c r="V26" s="290">
        <f>data66!M22+data66!O22+data66!Q22</f>
        <v>12</v>
      </c>
      <c r="W26" s="307">
        <f t="shared" si="59"/>
        <v>19</v>
      </c>
      <c r="X26" s="292">
        <f t="shared" si="60"/>
        <v>94</v>
      </c>
      <c r="Y26" s="292">
        <f t="shared" si="61"/>
        <v>202</v>
      </c>
      <c r="Z26" s="308">
        <f t="shared" si="37"/>
        <v>296</v>
      </c>
      <c r="AA26" s="292"/>
      <c r="AB26" s="292"/>
      <c r="AC26" s="310"/>
      <c r="AD26" s="290"/>
      <c r="AE26" s="290"/>
      <c r="AF26" s="311"/>
      <c r="AG26" s="290"/>
      <c r="AH26" s="290"/>
      <c r="AI26" s="310"/>
      <c r="AJ26" s="290"/>
      <c r="AK26" s="290"/>
      <c r="AL26" s="310"/>
      <c r="AM26" s="290"/>
      <c r="AN26" s="290"/>
      <c r="AO26" s="310"/>
      <c r="AP26" s="299"/>
      <c r="AQ26" s="299"/>
      <c r="AR26" s="312"/>
      <c r="AS26" s="290">
        <f t="shared" si="38"/>
        <v>20</v>
      </c>
      <c r="AT26" s="290">
        <f t="shared" si="39"/>
        <v>40</v>
      </c>
      <c r="AU26" s="307">
        <f t="shared" si="40"/>
        <v>60</v>
      </c>
      <c r="AV26" s="294">
        <f t="shared" si="41"/>
        <v>13</v>
      </c>
      <c r="AW26" s="294">
        <f t="shared" si="42"/>
        <v>36</v>
      </c>
      <c r="AX26" s="306">
        <f t="shared" si="43"/>
        <v>49</v>
      </c>
      <c r="AY26" s="290">
        <f t="shared" si="44"/>
        <v>24</v>
      </c>
      <c r="AZ26" s="290">
        <f t="shared" si="45"/>
        <v>33</v>
      </c>
      <c r="BA26" s="307">
        <f t="shared" si="46"/>
        <v>57</v>
      </c>
      <c r="BB26" s="290">
        <f t="shared" si="47"/>
        <v>14</v>
      </c>
      <c r="BC26" s="290">
        <f t="shared" si="48"/>
        <v>42</v>
      </c>
      <c r="BD26" s="307">
        <f t="shared" si="49"/>
        <v>56</v>
      </c>
      <c r="BE26" s="292">
        <f t="shared" si="62"/>
        <v>23</v>
      </c>
      <c r="BF26" s="292">
        <f t="shared" si="63"/>
        <v>51</v>
      </c>
      <c r="BG26" s="307">
        <f t="shared" si="50"/>
        <v>74</v>
      </c>
      <c r="BH26" s="292">
        <f t="shared" si="51"/>
        <v>94</v>
      </c>
      <c r="BI26" s="292">
        <f t="shared" si="52"/>
        <v>202</v>
      </c>
      <c r="BJ26" s="309">
        <f t="shared" si="53"/>
        <v>296</v>
      </c>
    </row>
    <row r="27" spans="1:62" ht="21.75" x14ac:dyDescent="0.5">
      <c r="A27" s="286"/>
      <c r="B27" s="287">
        <v>7</v>
      </c>
      <c r="C27" s="297" t="s">
        <v>23</v>
      </c>
      <c r="D27" s="288" t="str">
        <f>data66!A23</f>
        <v>การประถมศึกษา</v>
      </c>
      <c r="E27" s="298" t="s">
        <v>14</v>
      </c>
      <c r="F27" s="289">
        <f>data66!B23</f>
        <v>7</v>
      </c>
      <c r="G27" s="289">
        <f>data66!C23</f>
        <v>53</v>
      </c>
      <c r="H27" s="390">
        <f t="shared" si="54"/>
        <v>60</v>
      </c>
      <c r="I27" s="290">
        <f>data66!D23</f>
        <v>7</v>
      </c>
      <c r="J27" s="290">
        <f>data66!E23</f>
        <v>53</v>
      </c>
      <c r="K27" s="306">
        <f t="shared" si="55"/>
        <v>60</v>
      </c>
      <c r="L27" s="290">
        <f>data66!F23</f>
        <v>8</v>
      </c>
      <c r="M27" s="290">
        <f>data66!G23</f>
        <v>52</v>
      </c>
      <c r="N27" s="306">
        <f t="shared" si="56"/>
        <v>60</v>
      </c>
      <c r="O27" s="290">
        <f>data66!H23</f>
        <v>3</v>
      </c>
      <c r="P27" s="290">
        <f>data66!I23</f>
        <v>56</v>
      </c>
      <c r="Q27" s="307">
        <f t="shared" si="57"/>
        <v>59</v>
      </c>
      <c r="R27" s="292">
        <f>data66!J23</f>
        <v>4</v>
      </c>
      <c r="S27" s="292">
        <f>data66!K23</f>
        <v>55</v>
      </c>
      <c r="T27" s="307">
        <f t="shared" si="58"/>
        <v>59</v>
      </c>
      <c r="U27" s="290">
        <f>data66!L23+data66!N23+data66!P23</f>
        <v>0</v>
      </c>
      <c r="V27" s="290">
        <f>data66!M23+data66!O23+data66!Q23</f>
        <v>10</v>
      </c>
      <c r="W27" s="307">
        <f t="shared" si="59"/>
        <v>10</v>
      </c>
      <c r="X27" s="292">
        <f t="shared" si="60"/>
        <v>29</v>
      </c>
      <c r="Y27" s="292">
        <f t="shared" si="61"/>
        <v>279</v>
      </c>
      <c r="Z27" s="308">
        <f t="shared" si="37"/>
        <v>308</v>
      </c>
      <c r="AA27" s="292"/>
      <c r="AB27" s="292"/>
      <c r="AC27" s="310"/>
      <c r="AD27" s="290"/>
      <c r="AE27" s="290"/>
      <c r="AF27" s="311"/>
      <c r="AG27" s="290"/>
      <c r="AH27" s="290"/>
      <c r="AI27" s="310"/>
      <c r="AJ27" s="290"/>
      <c r="AK27" s="290"/>
      <c r="AL27" s="310"/>
      <c r="AM27" s="290"/>
      <c r="AN27" s="290"/>
      <c r="AO27" s="310"/>
      <c r="AP27" s="299"/>
      <c r="AQ27" s="299"/>
      <c r="AR27" s="312"/>
      <c r="AS27" s="290">
        <f t="shared" si="38"/>
        <v>7</v>
      </c>
      <c r="AT27" s="290">
        <f t="shared" si="39"/>
        <v>53</v>
      </c>
      <c r="AU27" s="307">
        <f t="shared" si="40"/>
        <v>60</v>
      </c>
      <c r="AV27" s="294">
        <f t="shared" si="41"/>
        <v>7</v>
      </c>
      <c r="AW27" s="294">
        <f t="shared" si="42"/>
        <v>53</v>
      </c>
      <c r="AX27" s="306">
        <f t="shared" si="43"/>
        <v>60</v>
      </c>
      <c r="AY27" s="290">
        <f t="shared" si="44"/>
        <v>8</v>
      </c>
      <c r="AZ27" s="290">
        <f t="shared" si="45"/>
        <v>52</v>
      </c>
      <c r="BA27" s="307">
        <f t="shared" si="46"/>
        <v>60</v>
      </c>
      <c r="BB27" s="290">
        <f t="shared" si="47"/>
        <v>3</v>
      </c>
      <c r="BC27" s="290">
        <f t="shared" si="48"/>
        <v>56</v>
      </c>
      <c r="BD27" s="307">
        <f t="shared" si="49"/>
        <v>59</v>
      </c>
      <c r="BE27" s="292">
        <f t="shared" si="62"/>
        <v>4</v>
      </c>
      <c r="BF27" s="292">
        <f t="shared" si="63"/>
        <v>65</v>
      </c>
      <c r="BG27" s="307">
        <f t="shared" si="50"/>
        <v>69</v>
      </c>
      <c r="BH27" s="292">
        <f t="shared" si="51"/>
        <v>29</v>
      </c>
      <c r="BI27" s="292">
        <f t="shared" si="52"/>
        <v>279</v>
      </c>
      <c r="BJ27" s="309">
        <f t="shared" si="53"/>
        <v>308</v>
      </c>
    </row>
    <row r="28" spans="1:62" ht="21.75" x14ac:dyDescent="0.5">
      <c r="A28" s="286"/>
      <c r="B28" s="287">
        <v>8</v>
      </c>
      <c r="C28" s="297" t="s">
        <v>23</v>
      </c>
      <c r="D28" s="288" t="str">
        <f>data66!A24</f>
        <v>วิทยาศาสตร์ทั่วไป</v>
      </c>
      <c r="E28" s="298" t="s">
        <v>14</v>
      </c>
      <c r="F28" s="289">
        <f>data66!B24</f>
        <v>11</v>
      </c>
      <c r="G28" s="289">
        <f>data66!C24</f>
        <v>49</v>
      </c>
      <c r="H28" s="390">
        <f t="shared" si="54"/>
        <v>60</v>
      </c>
      <c r="I28" s="290">
        <f>data66!D24</f>
        <v>8</v>
      </c>
      <c r="J28" s="290">
        <f>data66!E24</f>
        <v>47</v>
      </c>
      <c r="K28" s="306">
        <f t="shared" si="55"/>
        <v>55</v>
      </c>
      <c r="L28" s="290">
        <f>data66!F24</f>
        <v>9</v>
      </c>
      <c r="M28" s="290">
        <f>data66!G24</f>
        <v>49</v>
      </c>
      <c r="N28" s="306">
        <f t="shared" si="56"/>
        <v>58</v>
      </c>
      <c r="O28" s="290">
        <f>data66!H24</f>
        <v>7</v>
      </c>
      <c r="P28" s="290">
        <f>data66!I24</f>
        <v>44</v>
      </c>
      <c r="Q28" s="307">
        <f t="shared" si="57"/>
        <v>51</v>
      </c>
      <c r="R28" s="292">
        <f>data66!J24</f>
        <v>8</v>
      </c>
      <c r="S28" s="292">
        <f>data66!K24</f>
        <v>42</v>
      </c>
      <c r="T28" s="307">
        <f t="shared" si="58"/>
        <v>50</v>
      </c>
      <c r="U28" s="290">
        <f>data66!L24+data66!N24+data66!P24</f>
        <v>4</v>
      </c>
      <c r="V28" s="290">
        <f>data66!M24+data66!O24+data66!Q24</f>
        <v>5</v>
      </c>
      <c r="W28" s="307">
        <f t="shared" si="59"/>
        <v>9</v>
      </c>
      <c r="X28" s="292">
        <f t="shared" si="60"/>
        <v>47</v>
      </c>
      <c r="Y28" s="292">
        <f t="shared" si="61"/>
        <v>236</v>
      </c>
      <c r="Z28" s="308">
        <f t="shared" si="37"/>
        <v>283</v>
      </c>
      <c r="AA28" s="292"/>
      <c r="AB28" s="292"/>
      <c r="AC28" s="310"/>
      <c r="AD28" s="290"/>
      <c r="AE28" s="290"/>
      <c r="AF28" s="311"/>
      <c r="AG28" s="290"/>
      <c r="AH28" s="290"/>
      <c r="AI28" s="310"/>
      <c r="AJ28" s="290"/>
      <c r="AK28" s="290"/>
      <c r="AL28" s="310"/>
      <c r="AM28" s="290"/>
      <c r="AN28" s="290"/>
      <c r="AO28" s="310"/>
      <c r="AP28" s="299"/>
      <c r="AQ28" s="299"/>
      <c r="AR28" s="312"/>
      <c r="AS28" s="290">
        <f t="shared" si="38"/>
        <v>11</v>
      </c>
      <c r="AT28" s="290">
        <f t="shared" si="39"/>
        <v>49</v>
      </c>
      <c r="AU28" s="307">
        <f t="shared" si="40"/>
        <v>60</v>
      </c>
      <c r="AV28" s="294">
        <f t="shared" si="41"/>
        <v>8</v>
      </c>
      <c r="AW28" s="294">
        <f t="shared" si="42"/>
        <v>47</v>
      </c>
      <c r="AX28" s="306">
        <f t="shared" si="43"/>
        <v>55</v>
      </c>
      <c r="AY28" s="290">
        <f t="shared" si="44"/>
        <v>9</v>
      </c>
      <c r="AZ28" s="290">
        <f t="shared" si="45"/>
        <v>49</v>
      </c>
      <c r="BA28" s="307">
        <f t="shared" si="46"/>
        <v>58</v>
      </c>
      <c r="BB28" s="290">
        <f t="shared" si="47"/>
        <v>7</v>
      </c>
      <c r="BC28" s="290">
        <f t="shared" si="48"/>
        <v>44</v>
      </c>
      <c r="BD28" s="307">
        <f t="shared" si="49"/>
        <v>51</v>
      </c>
      <c r="BE28" s="292">
        <f t="shared" si="62"/>
        <v>12</v>
      </c>
      <c r="BF28" s="292">
        <f t="shared" si="63"/>
        <v>47</v>
      </c>
      <c r="BG28" s="307">
        <f t="shared" si="50"/>
        <v>59</v>
      </c>
      <c r="BH28" s="292">
        <f t="shared" si="51"/>
        <v>47</v>
      </c>
      <c r="BI28" s="292">
        <f t="shared" si="52"/>
        <v>236</v>
      </c>
      <c r="BJ28" s="309">
        <f t="shared" si="53"/>
        <v>283</v>
      </c>
    </row>
    <row r="29" spans="1:62" ht="21.75" x14ac:dyDescent="0.5">
      <c r="A29" s="286"/>
      <c r="B29" s="287">
        <v>9</v>
      </c>
      <c r="C29" s="297" t="s">
        <v>23</v>
      </c>
      <c r="D29" s="288" t="str">
        <f>data66!A25</f>
        <v>พลศึกษา</v>
      </c>
      <c r="E29" s="298" t="s">
        <v>14</v>
      </c>
      <c r="F29" s="289">
        <f>data66!B25</f>
        <v>36</v>
      </c>
      <c r="G29" s="289">
        <f>data66!C25</f>
        <v>23</v>
      </c>
      <c r="H29" s="390">
        <f t="shared" si="54"/>
        <v>59</v>
      </c>
      <c r="I29" s="290">
        <f>data66!D25</f>
        <v>33</v>
      </c>
      <c r="J29" s="290">
        <f>data66!E25</f>
        <v>22</v>
      </c>
      <c r="K29" s="306">
        <f t="shared" si="55"/>
        <v>55</v>
      </c>
      <c r="L29" s="290">
        <f>data66!F25</f>
        <v>43</v>
      </c>
      <c r="M29" s="290">
        <f>data66!G25</f>
        <v>15</v>
      </c>
      <c r="N29" s="306">
        <f t="shared" si="56"/>
        <v>58</v>
      </c>
      <c r="O29" s="290">
        <f>data66!H25</f>
        <v>30</v>
      </c>
      <c r="P29" s="290">
        <f>data66!I25</f>
        <v>25</v>
      </c>
      <c r="Q29" s="307">
        <f t="shared" si="57"/>
        <v>55</v>
      </c>
      <c r="R29" s="292">
        <f>data66!J25</f>
        <v>35</v>
      </c>
      <c r="S29" s="292">
        <f>data66!K25</f>
        <v>22</v>
      </c>
      <c r="T29" s="307">
        <f t="shared" si="58"/>
        <v>57</v>
      </c>
      <c r="U29" s="290">
        <f>data66!L25+data66!N25+data66!P25</f>
        <v>33</v>
      </c>
      <c r="V29" s="290">
        <f>data66!M25+data66!O25+data66!Q25</f>
        <v>13</v>
      </c>
      <c r="W29" s="307">
        <f t="shared" si="59"/>
        <v>46</v>
      </c>
      <c r="X29" s="292">
        <f t="shared" si="60"/>
        <v>210</v>
      </c>
      <c r="Y29" s="292">
        <f t="shared" si="61"/>
        <v>120</v>
      </c>
      <c r="Z29" s="308">
        <f t="shared" si="37"/>
        <v>330</v>
      </c>
      <c r="AA29" s="292"/>
      <c r="AB29" s="292"/>
      <c r="AC29" s="310"/>
      <c r="AD29" s="290"/>
      <c r="AE29" s="290"/>
      <c r="AF29" s="311"/>
      <c r="AG29" s="290"/>
      <c r="AH29" s="290"/>
      <c r="AI29" s="310"/>
      <c r="AJ29" s="290"/>
      <c r="AK29" s="290"/>
      <c r="AL29" s="310"/>
      <c r="AM29" s="290"/>
      <c r="AN29" s="290"/>
      <c r="AO29" s="310"/>
      <c r="AP29" s="299"/>
      <c r="AQ29" s="299"/>
      <c r="AR29" s="312"/>
      <c r="AS29" s="290">
        <f t="shared" si="38"/>
        <v>36</v>
      </c>
      <c r="AT29" s="290">
        <f t="shared" si="39"/>
        <v>23</v>
      </c>
      <c r="AU29" s="307">
        <f t="shared" si="40"/>
        <v>59</v>
      </c>
      <c r="AV29" s="294">
        <f t="shared" si="41"/>
        <v>33</v>
      </c>
      <c r="AW29" s="294">
        <f t="shared" si="42"/>
        <v>22</v>
      </c>
      <c r="AX29" s="306">
        <f t="shared" si="43"/>
        <v>55</v>
      </c>
      <c r="AY29" s="290">
        <f t="shared" si="44"/>
        <v>43</v>
      </c>
      <c r="AZ29" s="290">
        <f t="shared" si="45"/>
        <v>15</v>
      </c>
      <c r="BA29" s="307">
        <f t="shared" si="46"/>
        <v>58</v>
      </c>
      <c r="BB29" s="290">
        <f t="shared" si="47"/>
        <v>30</v>
      </c>
      <c r="BC29" s="290">
        <f t="shared" si="48"/>
        <v>25</v>
      </c>
      <c r="BD29" s="307">
        <f t="shared" si="49"/>
        <v>55</v>
      </c>
      <c r="BE29" s="292">
        <f t="shared" si="62"/>
        <v>68</v>
      </c>
      <c r="BF29" s="292">
        <f t="shared" si="63"/>
        <v>35</v>
      </c>
      <c r="BG29" s="307">
        <f t="shared" si="50"/>
        <v>103</v>
      </c>
      <c r="BH29" s="292">
        <f t="shared" si="51"/>
        <v>210</v>
      </c>
      <c r="BI29" s="292">
        <f t="shared" si="52"/>
        <v>120</v>
      </c>
      <c r="BJ29" s="309">
        <f t="shared" si="53"/>
        <v>330</v>
      </c>
    </row>
    <row r="30" spans="1:62" ht="21.75" x14ac:dyDescent="0.5">
      <c r="A30" s="286"/>
      <c r="B30" s="287">
        <v>10</v>
      </c>
      <c r="C30" s="297" t="s">
        <v>23</v>
      </c>
      <c r="D30" s="288" t="str">
        <f>data66!A26</f>
        <v>ดนตรีศึกษา</v>
      </c>
      <c r="E30" s="298" t="s">
        <v>14</v>
      </c>
      <c r="F30" s="289">
        <f>data66!B26</f>
        <v>32</v>
      </c>
      <c r="G30" s="289">
        <f>data66!C26</f>
        <v>8</v>
      </c>
      <c r="H30" s="390">
        <f t="shared" si="54"/>
        <v>40</v>
      </c>
      <c r="I30" s="290">
        <f>data66!D26</f>
        <v>35</v>
      </c>
      <c r="J30" s="290">
        <f>data66!E26</f>
        <v>7</v>
      </c>
      <c r="K30" s="306">
        <f t="shared" si="55"/>
        <v>42</v>
      </c>
      <c r="L30" s="290">
        <f>data66!F26</f>
        <v>13</v>
      </c>
      <c r="M30" s="290">
        <f>data66!G26</f>
        <v>3</v>
      </c>
      <c r="N30" s="306">
        <f t="shared" si="56"/>
        <v>16</v>
      </c>
      <c r="O30" s="290">
        <f>data66!H26</f>
        <v>31</v>
      </c>
      <c r="P30" s="290">
        <f>data66!I26</f>
        <v>8</v>
      </c>
      <c r="Q30" s="307">
        <f t="shared" si="57"/>
        <v>39</v>
      </c>
      <c r="R30" s="292">
        <f>data66!J26</f>
        <v>43</v>
      </c>
      <c r="S30" s="292">
        <f>data66!K26</f>
        <v>8</v>
      </c>
      <c r="T30" s="307">
        <f t="shared" si="58"/>
        <v>51</v>
      </c>
      <c r="U30" s="290">
        <f>data66!L26+data66!N26+data66!P26</f>
        <v>19</v>
      </c>
      <c r="V30" s="290">
        <f>data66!M26+data66!O26+data66!Q26</f>
        <v>4</v>
      </c>
      <c r="W30" s="307">
        <f t="shared" si="59"/>
        <v>23</v>
      </c>
      <c r="X30" s="292">
        <f t="shared" si="60"/>
        <v>173</v>
      </c>
      <c r="Y30" s="292">
        <f t="shared" si="61"/>
        <v>38</v>
      </c>
      <c r="Z30" s="308">
        <f t="shared" si="37"/>
        <v>211</v>
      </c>
      <c r="AA30" s="292"/>
      <c r="AB30" s="292"/>
      <c r="AC30" s="310"/>
      <c r="AD30" s="290"/>
      <c r="AE30" s="290"/>
      <c r="AF30" s="311"/>
      <c r="AG30" s="290"/>
      <c r="AH30" s="290"/>
      <c r="AI30" s="310"/>
      <c r="AJ30" s="290"/>
      <c r="AK30" s="290"/>
      <c r="AL30" s="310"/>
      <c r="AM30" s="290"/>
      <c r="AN30" s="290"/>
      <c r="AO30" s="310"/>
      <c r="AP30" s="299"/>
      <c r="AQ30" s="299"/>
      <c r="AR30" s="312"/>
      <c r="AS30" s="290">
        <f t="shared" si="38"/>
        <v>32</v>
      </c>
      <c r="AT30" s="290">
        <f t="shared" si="39"/>
        <v>8</v>
      </c>
      <c r="AU30" s="307">
        <f t="shared" si="40"/>
        <v>40</v>
      </c>
      <c r="AV30" s="294">
        <f t="shared" si="41"/>
        <v>35</v>
      </c>
      <c r="AW30" s="294">
        <f t="shared" si="42"/>
        <v>7</v>
      </c>
      <c r="AX30" s="306">
        <f t="shared" si="43"/>
        <v>42</v>
      </c>
      <c r="AY30" s="290">
        <f t="shared" si="44"/>
        <v>13</v>
      </c>
      <c r="AZ30" s="290">
        <f t="shared" si="45"/>
        <v>3</v>
      </c>
      <c r="BA30" s="307">
        <f t="shared" si="46"/>
        <v>16</v>
      </c>
      <c r="BB30" s="290">
        <f t="shared" si="47"/>
        <v>31</v>
      </c>
      <c r="BC30" s="290">
        <f t="shared" si="48"/>
        <v>8</v>
      </c>
      <c r="BD30" s="307">
        <f t="shared" si="49"/>
        <v>39</v>
      </c>
      <c r="BE30" s="292">
        <f t="shared" si="62"/>
        <v>62</v>
      </c>
      <c r="BF30" s="292">
        <f t="shared" si="63"/>
        <v>12</v>
      </c>
      <c r="BG30" s="307">
        <f t="shared" si="50"/>
        <v>74</v>
      </c>
      <c r="BH30" s="292">
        <f t="shared" si="51"/>
        <v>173</v>
      </c>
      <c r="BI30" s="292">
        <f t="shared" si="52"/>
        <v>38</v>
      </c>
      <c r="BJ30" s="309">
        <f t="shared" si="53"/>
        <v>211</v>
      </c>
    </row>
    <row r="31" spans="1:62" ht="21.75" x14ac:dyDescent="0.5">
      <c r="A31" s="286"/>
      <c r="B31" s="287">
        <v>11</v>
      </c>
      <c r="C31" s="297" t="s">
        <v>23</v>
      </c>
      <c r="D31" s="288" t="str">
        <f>data66!A27</f>
        <v>การสอนภาษาจีน</v>
      </c>
      <c r="E31" s="298" t="s">
        <v>14</v>
      </c>
      <c r="F31" s="289">
        <f>data66!B27</f>
        <v>0</v>
      </c>
      <c r="G31" s="289">
        <f>data66!C27</f>
        <v>35</v>
      </c>
      <c r="H31" s="390">
        <f t="shared" si="54"/>
        <v>35</v>
      </c>
      <c r="I31" s="290">
        <f>data66!D27</f>
        <v>2</v>
      </c>
      <c r="J31" s="290">
        <f>data66!E27</f>
        <v>22</v>
      </c>
      <c r="K31" s="306">
        <f t="shared" si="55"/>
        <v>24</v>
      </c>
      <c r="L31" s="290">
        <f>data66!F27</f>
        <v>0</v>
      </c>
      <c r="M31" s="290">
        <f>data66!G27</f>
        <v>34</v>
      </c>
      <c r="N31" s="306">
        <f t="shared" si="56"/>
        <v>34</v>
      </c>
      <c r="O31" s="290">
        <f>data66!H27</f>
        <v>2</v>
      </c>
      <c r="P31" s="290">
        <f>data66!I27</f>
        <v>31</v>
      </c>
      <c r="Q31" s="307">
        <f t="shared" si="57"/>
        <v>33</v>
      </c>
      <c r="R31" s="292">
        <f>data66!J27</f>
        <v>1</v>
      </c>
      <c r="S31" s="292">
        <f>data66!K27</f>
        <v>47</v>
      </c>
      <c r="T31" s="307">
        <f t="shared" si="58"/>
        <v>48</v>
      </c>
      <c r="U31" s="290">
        <f>data66!L27+data66!N27+data66!P27</f>
        <v>3</v>
      </c>
      <c r="V31" s="290">
        <f>data66!M27+data66!O27+data66!Q27</f>
        <v>8</v>
      </c>
      <c r="W31" s="307">
        <f t="shared" si="59"/>
        <v>11</v>
      </c>
      <c r="X31" s="292">
        <f t="shared" si="60"/>
        <v>8</v>
      </c>
      <c r="Y31" s="292">
        <f t="shared" si="61"/>
        <v>177</v>
      </c>
      <c r="Z31" s="308">
        <f t="shared" si="37"/>
        <v>185</v>
      </c>
      <c r="AA31" s="292"/>
      <c r="AB31" s="292"/>
      <c r="AC31" s="310"/>
      <c r="AD31" s="290"/>
      <c r="AE31" s="290"/>
      <c r="AF31" s="311"/>
      <c r="AG31" s="290"/>
      <c r="AH31" s="290"/>
      <c r="AI31" s="310"/>
      <c r="AJ31" s="290"/>
      <c r="AK31" s="290"/>
      <c r="AL31" s="310"/>
      <c r="AM31" s="290"/>
      <c r="AN31" s="290"/>
      <c r="AO31" s="310"/>
      <c r="AP31" s="299"/>
      <c r="AQ31" s="299"/>
      <c r="AR31" s="312"/>
      <c r="AS31" s="290">
        <f t="shared" si="38"/>
        <v>0</v>
      </c>
      <c r="AT31" s="290">
        <f t="shared" si="39"/>
        <v>35</v>
      </c>
      <c r="AU31" s="307">
        <f t="shared" si="40"/>
        <v>35</v>
      </c>
      <c r="AV31" s="294">
        <f t="shared" si="41"/>
        <v>2</v>
      </c>
      <c r="AW31" s="294">
        <f t="shared" si="42"/>
        <v>22</v>
      </c>
      <c r="AX31" s="306">
        <f t="shared" si="43"/>
        <v>24</v>
      </c>
      <c r="AY31" s="290">
        <f t="shared" si="44"/>
        <v>0</v>
      </c>
      <c r="AZ31" s="290">
        <f t="shared" si="45"/>
        <v>34</v>
      </c>
      <c r="BA31" s="307">
        <f t="shared" si="46"/>
        <v>34</v>
      </c>
      <c r="BB31" s="290">
        <f t="shared" si="47"/>
        <v>2</v>
      </c>
      <c r="BC31" s="290">
        <f t="shared" si="48"/>
        <v>31</v>
      </c>
      <c r="BD31" s="307">
        <f t="shared" si="49"/>
        <v>33</v>
      </c>
      <c r="BE31" s="292">
        <f t="shared" si="62"/>
        <v>4</v>
      </c>
      <c r="BF31" s="292">
        <f t="shared" si="63"/>
        <v>55</v>
      </c>
      <c r="BG31" s="307">
        <f t="shared" si="50"/>
        <v>59</v>
      </c>
      <c r="BH31" s="292">
        <f t="shared" si="51"/>
        <v>8</v>
      </c>
      <c r="BI31" s="292">
        <f t="shared" si="52"/>
        <v>177</v>
      </c>
      <c r="BJ31" s="309">
        <f t="shared" si="53"/>
        <v>185</v>
      </c>
    </row>
    <row r="32" spans="1:62" ht="21.75" x14ac:dyDescent="0.5">
      <c r="A32" s="286"/>
      <c r="B32" s="287">
        <v>12</v>
      </c>
      <c r="C32" s="297" t="s">
        <v>23</v>
      </c>
      <c r="D32" s="288" t="str">
        <f>data66!A28</f>
        <v>นาฏศิลป์ศึกษา</v>
      </c>
      <c r="E32" s="298" t="s">
        <v>14</v>
      </c>
      <c r="F32" s="289">
        <f>data66!B28</f>
        <v>13</v>
      </c>
      <c r="G32" s="289">
        <f>data66!C28</f>
        <v>27</v>
      </c>
      <c r="H32" s="390">
        <f t="shared" si="54"/>
        <v>40</v>
      </c>
      <c r="I32" s="290">
        <f>data66!D28</f>
        <v>11</v>
      </c>
      <c r="J32" s="290">
        <f>data66!E28</f>
        <v>18</v>
      </c>
      <c r="K32" s="306">
        <f t="shared" si="55"/>
        <v>29</v>
      </c>
      <c r="L32" s="290">
        <f>data66!F28</f>
        <v>20</v>
      </c>
      <c r="M32" s="290">
        <f>data66!G28</f>
        <v>25</v>
      </c>
      <c r="N32" s="306">
        <f t="shared" si="56"/>
        <v>45</v>
      </c>
      <c r="O32" s="290"/>
      <c r="P32" s="290"/>
      <c r="Q32" s="307"/>
      <c r="R32" s="292"/>
      <c r="S32" s="292"/>
      <c r="T32" s="307"/>
      <c r="U32" s="290"/>
      <c r="V32" s="290"/>
      <c r="W32" s="307"/>
      <c r="X32" s="292">
        <f t="shared" si="60"/>
        <v>44</v>
      </c>
      <c r="Y32" s="292">
        <f t="shared" si="61"/>
        <v>70</v>
      </c>
      <c r="Z32" s="308">
        <f t="shared" si="37"/>
        <v>114</v>
      </c>
      <c r="AA32" s="292"/>
      <c r="AB32" s="292"/>
      <c r="AC32" s="310"/>
      <c r="AD32" s="290"/>
      <c r="AE32" s="290"/>
      <c r="AF32" s="310"/>
      <c r="AG32" s="290"/>
      <c r="AH32" s="290"/>
      <c r="AI32" s="310"/>
      <c r="AJ32" s="290"/>
      <c r="AK32" s="290"/>
      <c r="AL32" s="310"/>
      <c r="AM32" s="290"/>
      <c r="AN32" s="290"/>
      <c r="AO32" s="310"/>
      <c r="AP32" s="299"/>
      <c r="AQ32" s="299"/>
      <c r="AR32" s="312"/>
      <c r="AS32" s="290">
        <f t="shared" si="38"/>
        <v>13</v>
      </c>
      <c r="AT32" s="290">
        <f t="shared" si="39"/>
        <v>27</v>
      </c>
      <c r="AU32" s="307">
        <f t="shared" si="40"/>
        <v>40</v>
      </c>
      <c r="AV32" s="294">
        <f t="shared" si="41"/>
        <v>11</v>
      </c>
      <c r="AW32" s="294">
        <f t="shared" si="42"/>
        <v>18</v>
      </c>
      <c r="AX32" s="306">
        <f t="shared" si="43"/>
        <v>29</v>
      </c>
      <c r="AY32" s="290">
        <f t="shared" si="44"/>
        <v>20</v>
      </c>
      <c r="AZ32" s="290">
        <f t="shared" si="45"/>
        <v>25</v>
      </c>
      <c r="BA32" s="307">
        <f t="shared" si="46"/>
        <v>45</v>
      </c>
      <c r="BB32" s="290">
        <f t="shared" si="47"/>
        <v>0</v>
      </c>
      <c r="BC32" s="290">
        <f t="shared" si="48"/>
        <v>0</v>
      </c>
      <c r="BD32" s="307">
        <f t="shared" si="49"/>
        <v>0</v>
      </c>
      <c r="BE32" s="292">
        <f t="shared" si="62"/>
        <v>0</v>
      </c>
      <c r="BF32" s="292">
        <f t="shared" si="63"/>
        <v>0</v>
      </c>
      <c r="BG32" s="307">
        <f t="shared" si="50"/>
        <v>0</v>
      </c>
      <c r="BH32" s="292">
        <f t="shared" si="51"/>
        <v>44</v>
      </c>
      <c r="BI32" s="292">
        <f t="shared" si="52"/>
        <v>70</v>
      </c>
      <c r="BJ32" s="309">
        <f t="shared" si="53"/>
        <v>114</v>
      </c>
    </row>
    <row r="33" spans="1:62" ht="21.75" x14ac:dyDescent="0.5">
      <c r="A33" s="286"/>
      <c r="B33" s="287">
        <v>13</v>
      </c>
      <c r="C33" s="313" t="s">
        <v>34</v>
      </c>
      <c r="D33" s="314" t="str">
        <f>data66!A29</f>
        <v>วิชาชีพครู</v>
      </c>
      <c r="E33" s="315" t="s">
        <v>73</v>
      </c>
      <c r="F33" s="289"/>
      <c r="G33" s="289"/>
      <c r="H33" s="391"/>
      <c r="I33" s="300"/>
      <c r="J33" s="300"/>
      <c r="K33" s="306"/>
      <c r="L33" s="300"/>
      <c r="M33" s="300"/>
      <c r="N33" s="311"/>
      <c r="O33" s="300"/>
      <c r="P33" s="300"/>
      <c r="Q33" s="310"/>
      <c r="R33" s="299"/>
      <c r="S33" s="299"/>
      <c r="T33" s="310"/>
      <c r="U33" s="300"/>
      <c r="V33" s="300"/>
      <c r="W33" s="310"/>
      <c r="X33" s="292"/>
      <c r="Y33" s="292"/>
      <c r="Z33" s="308"/>
      <c r="AA33" s="292"/>
      <c r="AB33" s="292"/>
      <c r="AC33" s="310"/>
      <c r="AD33" s="290"/>
      <c r="AE33" s="290"/>
      <c r="AF33" s="310"/>
      <c r="AG33" s="290"/>
      <c r="AH33" s="290"/>
      <c r="AI33" s="310"/>
      <c r="AJ33" s="290"/>
      <c r="AK33" s="290"/>
      <c r="AL33" s="310"/>
      <c r="AM33" s="290"/>
      <c r="AN33" s="290"/>
      <c r="AO33" s="310"/>
      <c r="AP33" s="299"/>
      <c r="AQ33" s="299"/>
      <c r="AR33" s="312"/>
      <c r="AS33" s="290">
        <f t="shared" si="38"/>
        <v>0</v>
      </c>
      <c r="AT33" s="290">
        <f t="shared" si="39"/>
        <v>0</v>
      </c>
      <c r="AU33" s="307">
        <f t="shared" si="40"/>
        <v>0</v>
      </c>
      <c r="AV33" s="294">
        <f t="shared" si="41"/>
        <v>0</v>
      </c>
      <c r="AW33" s="294">
        <f t="shared" si="42"/>
        <v>0</v>
      </c>
      <c r="AX33" s="306">
        <f t="shared" si="43"/>
        <v>0</v>
      </c>
      <c r="AY33" s="290">
        <f t="shared" si="44"/>
        <v>0</v>
      </c>
      <c r="AZ33" s="290">
        <f t="shared" si="45"/>
        <v>0</v>
      </c>
      <c r="BA33" s="307">
        <f t="shared" si="46"/>
        <v>0</v>
      </c>
      <c r="BB33" s="290">
        <f t="shared" si="47"/>
        <v>0</v>
      </c>
      <c r="BC33" s="290">
        <f t="shared" si="48"/>
        <v>0</v>
      </c>
      <c r="BD33" s="307">
        <f t="shared" si="49"/>
        <v>0</v>
      </c>
      <c r="BE33" s="292">
        <f t="shared" si="62"/>
        <v>0</v>
      </c>
      <c r="BF33" s="292">
        <f t="shared" si="63"/>
        <v>0</v>
      </c>
      <c r="BG33" s="307">
        <f t="shared" si="50"/>
        <v>0</v>
      </c>
      <c r="BH33" s="292">
        <f t="shared" si="51"/>
        <v>0</v>
      </c>
      <c r="BI33" s="292">
        <f t="shared" si="52"/>
        <v>0</v>
      </c>
      <c r="BJ33" s="309">
        <f t="shared" si="53"/>
        <v>0</v>
      </c>
    </row>
    <row r="34" spans="1:62" ht="21.75" x14ac:dyDescent="0.5">
      <c r="A34" s="286"/>
      <c r="B34" s="287">
        <v>14</v>
      </c>
      <c r="C34" s="297" t="s">
        <v>36</v>
      </c>
      <c r="D34" s="288" t="str">
        <f>data66!A30</f>
        <v>การบริหารการศึกษา (โท)</v>
      </c>
      <c r="E34" s="298" t="s">
        <v>38</v>
      </c>
      <c r="F34" s="289"/>
      <c r="G34" s="289"/>
      <c r="H34" s="392"/>
      <c r="I34" s="300"/>
      <c r="J34" s="300"/>
      <c r="K34" s="306"/>
      <c r="L34" s="300"/>
      <c r="M34" s="300"/>
      <c r="N34" s="311"/>
      <c r="O34" s="300"/>
      <c r="P34" s="300"/>
      <c r="Q34" s="310"/>
      <c r="R34" s="299"/>
      <c r="S34" s="299"/>
      <c r="T34" s="310"/>
      <c r="U34" s="300"/>
      <c r="V34" s="300"/>
      <c r="W34" s="310"/>
      <c r="X34" s="292"/>
      <c r="Y34" s="292"/>
      <c r="Z34" s="308"/>
      <c r="AA34" s="292">
        <f>data66!S30</f>
        <v>20</v>
      </c>
      <c r="AB34" s="292">
        <f>data66!T30</f>
        <v>35</v>
      </c>
      <c r="AC34" s="310">
        <f t="shared" ref="AC34:AC36" si="64">SUM(AA34:AB34)</f>
        <v>55</v>
      </c>
      <c r="AD34" s="290">
        <f>data66!U30</f>
        <v>25</v>
      </c>
      <c r="AE34" s="290">
        <f>data66!V30</f>
        <v>25</v>
      </c>
      <c r="AF34" s="310">
        <f t="shared" ref="AF34:AF36" si="65">SUM(AD34:AE34)</f>
        <v>50</v>
      </c>
      <c r="AG34" s="290">
        <f>data66!W30</f>
        <v>24</v>
      </c>
      <c r="AH34" s="290">
        <f>data66!X30</f>
        <v>25</v>
      </c>
      <c r="AI34" s="310">
        <f t="shared" ref="AI34:AI36" si="66">SUM(AG34:AH34)</f>
        <v>49</v>
      </c>
      <c r="AJ34" s="290">
        <f>data66!Y30</f>
        <v>16</v>
      </c>
      <c r="AK34" s="290">
        <f>data66!Z30</f>
        <v>12</v>
      </c>
      <c r="AL34" s="310">
        <f t="shared" ref="AL34:AL36" si="67">SUM(AJ34:AK34)</f>
        <v>28</v>
      </c>
      <c r="AM34" s="290">
        <f>data66!AA30+data66!AC30+data66!AE30+data66!AG30</f>
        <v>15</v>
      </c>
      <c r="AN34" s="290">
        <f>data66!AB30+data66!AD30+data66!AF30+data66!AH30</f>
        <v>10</v>
      </c>
      <c r="AO34" s="310">
        <f t="shared" ref="AO34:AO36" si="68">SUM(AM34:AN34)</f>
        <v>25</v>
      </c>
      <c r="AP34" s="299">
        <f t="shared" ref="AP34:AP36" si="69">AA34+AD34+AG34+AJ34+AM34</f>
        <v>100</v>
      </c>
      <c r="AQ34" s="299">
        <f t="shared" ref="AQ34:AQ36" si="70">AB34+AE34+AH34+AK34+AN34</f>
        <v>107</v>
      </c>
      <c r="AR34" s="312">
        <f t="shared" ref="AR34:AR36" si="71">SUM(AP34:AQ34)</f>
        <v>207</v>
      </c>
      <c r="AS34" s="290">
        <f t="shared" ref="AS34:AS36" si="72">F34+AA34</f>
        <v>20</v>
      </c>
      <c r="AT34" s="290">
        <f t="shared" ref="AT34:AT36" si="73">G34+AB34</f>
        <v>35</v>
      </c>
      <c r="AU34" s="307">
        <f t="shared" ref="AU34:AU36" si="74">SUM(AS34:AT34)</f>
        <v>55</v>
      </c>
      <c r="AV34" s="294">
        <f t="shared" ref="AV34:AV36" si="75">I34+AD34</f>
        <v>25</v>
      </c>
      <c r="AW34" s="294">
        <f t="shared" ref="AW34:AW36" si="76">J34+AE34</f>
        <v>25</v>
      </c>
      <c r="AX34" s="306">
        <f t="shared" ref="AX34:AX36" si="77">SUM(AV34:AW34)</f>
        <v>50</v>
      </c>
      <c r="AY34" s="290">
        <f t="shared" ref="AY34:AY36" si="78">+L34+AG34</f>
        <v>24</v>
      </c>
      <c r="AZ34" s="290">
        <f t="shared" ref="AZ34:AZ36" si="79">M34+AH34</f>
        <v>25</v>
      </c>
      <c r="BA34" s="307">
        <f t="shared" ref="BA34:BA36" si="80">SUM(AY34:AZ34)</f>
        <v>49</v>
      </c>
      <c r="BB34" s="290">
        <f t="shared" ref="BB34:BB36" si="81">O34+AJ34</f>
        <v>16</v>
      </c>
      <c r="BC34" s="290">
        <f t="shared" ref="BC34:BC36" si="82">P34+AK34</f>
        <v>12</v>
      </c>
      <c r="BD34" s="307">
        <f t="shared" ref="BD34:BD36" si="83">SUM(BB34:BC34)</f>
        <v>28</v>
      </c>
      <c r="BE34" s="292">
        <f t="shared" ref="BE34:BE36" si="84">U34+AM34+R34</f>
        <v>15</v>
      </c>
      <c r="BF34" s="292">
        <f t="shared" ref="BF34:BF36" si="85">V34+AN34+S34</f>
        <v>10</v>
      </c>
      <c r="BG34" s="307">
        <f t="shared" ref="BG34:BG36" si="86">SUM(BE34:BF34)</f>
        <v>25</v>
      </c>
      <c r="BH34" s="292">
        <f t="shared" ref="BH34:BH36" si="87">AS34+AV34+AY34+BB34+BE34</f>
        <v>100</v>
      </c>
      <c r="BI34" s="292">
        <f t="shared" ref="BI34:BI36" si="88">AT34+AW34+AZ34+BC34+BF34</f>
        <v>107</v>
      </c>
      <c r="BJ34" s="309">
        <f t="shared" ref="BJ34:BJ36" si="89">SUM(BH34:BI34)</f>
        <v>207</v>
      </c>
    </row>
    <row r="35" spans="1:62" ht="21.75" x14ac:dyDescent="0.5">
      <c r="A35" s="286"/>
      <c r="B35" s="287">
        <v>15</v>
      </c>
      <c r="C35" s="297" t="s">
        <v>36</v>
      </c>
      <c r="D35" s="288" t="str">
        <f>data66!A31</f>
        <v>วิจัยและนวัตกรรมการจัดการเรียนรู้</v>
      </c>
      <c r="E35" s="315" t="s">
        <v>73</v>
      </c>
      <c r="F35" s="289"/>
      <c r="G35" s="289"/>
      <c r="H35" s="392"/>
      <c r="I35" s="300"/>
      <c r="J35" s="300"/>
      <c r="K35" s="306"/>
      <c r="L35" s="300"/>
      <c r="M35" s="300"/>
      <c r="N35" s="311"/>
      <c r="O35" s="300"/>
      <c r="P35" s="300"/>
      <c r="Q35" s="310"/>
      <c r="R35" s="299"/>
      <c r="S35" s="299"/>
      <c r="T35" s="310"/>
      <c r="U35" s="300"/>
      <c r="V35" s="300"/>
      <c r="W35" s="310"/>
      <c r="X35" s="292"/>
      <c r="Y35" s="292"/>
      <c r="Z35" s="308"/>
      <c r="AA35" s="292">
        <f>data66!S31</f>
        <v>22</v>
      </c>
      <c r="AB35" s="292">
        <f>data66!T31</f>
        <v>15</v>
      </c>
      <c r="AC35" s="310">
        <f t="shared" si="64"/>
        <v>37</v>
      </c>
      <c r="AD35" s="290">
        <f>data66!U31</f>
        <v>0</v>
      </c>
      <c r="AE35" s="290">
        <f>data66!V31</f>
        <v>0</v>
      </c>
      <c r="AF35" s="310">
        <f t="shared" si="65"/>
        <v>0</v>
      </c>
      <c r="AG35" s="290">
        <f>data66!W31</f>
        <v>0</v>
      </c>
      <c r="AH35" s="290">
        <f>data66!X31</f>
        <v>0</v>
      </c>
      <c r="AI35" s="310">
        <f t="shared" si="66"/>
        <v>0</v>
      </c>
      <c r="AJ35" s="290">
        <f>data66!Y31</f>
        <v>0</v>
      </c>
      <c r="AK35" s="290">
        <f>data66!Z31</f>
        <v>0</v>
      </c>
      <c r="AL35" s="310">
        <f t="shared" si="67"/>
        <v>0</v>
      </c>
      <c r="AM35" s="290">
        <f>data66!AA31+data66!AC31+data66!AE31+data66!AG31</f>
        <v>0</v>
      </c>
      <c r="AN35" s="290">
        <f>data66!AB31+data66!AD31+data66!AF31+data66!AH31</f>
        <v>0</v>
      </c>
      <c r="AO35" s="310">
        <f t="shared" ref="AO35" si="90">SUM(AM35:AN35)</f>
        <v>0</v>
      </c>
      <c r="AP35" s="299">
        <f t="shared" ref="AP35" si="91">AA35+AD35+AG35+AJ35+AM35</f>
        <v>22</v>
      </c>
      <c r="AQ35" s="299">
        <f t="shared" ref="AQ35" si="92">AB35+AE35+AH35+AK35+AN35</f>
        <v>15</v>
      </c>
      <c r="AR35" s="312">
        <f t="shared" ref="AR35" si="93">SUM(AP35:AQ35)</f>
        <v>37</v>
      </c>
      <c r="AS35" s="290">
        <f t="shared" si="72"/>
        <v>22</v>
      </c>
      <c r="AT35" s="290">
        <f t="shared" si="73"/>
        <v>15</v>
      </c>
      <c r="AU35" s="307">
        <f t="shared" si="74"/>
        <v>37</v>
      </c>
      <c r="AV35" s="294">
        <f t="shared" si="75"/>
        <v>0</v>
      </c>
      <c r="AW35" s="294">
        <f t="shared" si="76"/>
        <v>0</v>
      </c>
      <c r="AX35" s="306">
        <f t="shared" si="77"/>
        <v>0</v>
      </c>
      <c r="AY35" s="290">
        <f t="shared" si="78"/>
        <v>0</v>
      </c>
      <c r="AZ35" s="290">
        <f t="shared" si="79"/>
        <v>0</v>
      </c>
      <c r="BA35" s="307">
        <f t="shared" si="80"/>
        <v>0</v>
      </c>
      <c r="BB35" s="290">
        <f t="shared" si="81"/>
        <v>0</v>
      </c>
      <c r="BC35" s="290">
        <f t="shared" si="82"/>
        <v>0</v>
      </c>
      <c r="BD35" s="307">
        <f t="shared" si="83"/>
        <v>0</v>
      </c>
      <c r="BE35" s="292">
        <f t="shared" si="84"/>
        <v>0</v>
      </c>
      <c r="BF35" s="292">
        <f t="shared" si="85"/>
        <v>0</v>
      </c>
      <c r="BG35" s="307">
        <f t="shared" si="86"/>
        <v>0</v>
      </c>
      <c r="BH35" s="292">
        <f t="shared" si="87"/>
        <v>22</v>
      </c>
      <c r="BI35" s="292">
        <f t="shared" si="88"/>
        <v>15</v>
      </c>
      <c r="BJ35" s="309">
        <f t="shared" si="89"/>
        <v>37</v>
      </c>
    </row>
    <row r="36" spans="1:62" ht="21.75" x14ac:dyDescent="0.5">
      <c r="A36" s="286"/>
      <c r="B36" s="287">
        <v>15</v>
      </c>
      <c r="C36" s="297" t="s">
        <v>36</v>
      </c>
      <c r="D36" s="288" t="str">
        <f>data66!A32</f>
        <v>การบริหารการศึกษา (เอก)</v>
      </c>
      <c r="E36" s="298" t="s">
        <v>39</v>
      </c>
      <c r="F36" s="289"/>
      <c r="G36" s="289"/>
      <c r="H36" s="392"/>
      <c r="I36" s="300"/>
      <c r="J36" s="300"/>
      <c r="K36" s="306"/>
      <c r="L36" s="300"/>
      <c r="M36" s="300"/>
      <c r="N36" s="311"/>
      <c r="O36" s="300"/>
      <c r="P36" s="300"/>
      <c r="Q36" s="310"/>
      <c r="R36" s="299"/>
      <c r="S36" s="299"/>
      <c r="T36" s="310"/>
      <c r="U36" s="300"/>
      <c r="V36" s="300"/>
      <c r="W36" s="310"/>
      <c r="X36" s="292"/>
      <c r="Y36" s="292"/>
      <c r="Z36" s="308"/>
      <c r="AA36" s="292">
        <f>data66!S32</f>
        <v>0</v>
      </c>
      <c r="AB36" s="292">
        <f>data66!T32</f>
        <v>0</v>
      </c>
      <c r="AC36" s="310">
        <f t="shared" si="64"/>
        <v>0</v>
      </c>
      <c r="AD36" s="290">
        <f>data66!U32</f>
        <v>3</v>
      </c>
      <c r="AE36" s="290">
        <f>data66!V32</f>
        <v>3</v>
      </c>
      <c r="AF36" s="310">
        <f t="shared" si="65"/>
        <v>6</v>
      </c>
      <c r="AG36" s="290">
        <f>data66!W32</f>
        <v>4</v>
      </c>
      <c r="AH36" s="290">
        <f>data66!X32</f>
        <v>5</v>
      </c>
      <c r="AI36" s="310">
        <f t="shared" si="66"/>
        <v>9</v>
      </c>
      <c r="AJ36" s="290">
        <f>data66!Y32</f>
        <v>0</v>
      </c>
      <c r="AK36" s="290">
        <f>data66!Z32</f>
        <v>0</v>
      </c>
      <c r="AL36" s="310">
        <f t="shared" si="67"/>
        <v>0</v>
      </c>
      <c r="AM36" s="290">
        <f>data66!AA32+data66!AC32+data66!AE32+data66!AG32</f>
        <v>4</v>
      </c>
      <c r="AN36" s="290">
        <f>data66!AB32+data66!AD32+data66!AF32+data66!AH32</f>
        <v>2</v>
      </c>
      <c r="AO36" s="310">
        <f t="shared" si="68"/>
        <v>6</v>
      </c>
      <c r="AP36" s="299">
        <f t="shared" si="69"/>
        <v>11</v>
      </c>
      <c r="AQ36" s="299">
        <f t="shared" si="70"/>
        <v>10</v>
      </c>
      <c r="AR36" s="312">
        <f t="shared" si="71"/>
        <v>21</v>
      </c>
      <c r="AS36" s="290">
        <f t="shared" si="72"/>
        <v>0</v>
      </c>
      <c r="AT36" s="290">
        <f t="shared" si="73"/>
        <v>0</v>
      </c>
      <c r="AU36" s="307">
        <f t="shared" si="74"/>
        <v>0</v>
      </c>
      <c r="AV36" s="294">
        <f t="shared" si="75"/>
        <v>3</v>
      </c>
      <c r="AW36" s="294">
        <f t="shared" si="76"/>
        <v>3</v>
      </c>
      <c r="AX36" s="306">
        <f t="shared" si="77"/>
        <v>6</v>
      </c>
      <c r="AY36" s="290">
        <f t="shared" si="78"/>
        <v>4</v>
      </c>
      <c r="AZ36" s="290">
        <f t="shared" si="79"/>
        <v>5</v>
      </c>
      <c r="BA36" s="307">
        <f t="shared" si="80"/>
        <v>9</v>
      </c>
      <c r="BB36" s="290">
        <f t="shared" si="81"/>
        <v>0</v>
      </c>
      <c r="BC36" s="290">
        <f t="shared" si="82"/>
        <v>0</v>
      </c>
      <c r="BD36" s="307">
        <f t="shared" si="83"/>
        <v>0</v>
      </c>
      <c r="BE36" s="292">
        <f t="shared" si="84"/>
        <v>4</v>
      </c>
      <c r="BF36" s="292">
        <f t="shared" si="85"/>
        <v>2</v>
      </c>
      <c r="BG36" s="307">
        <f t="shared" si="86"/>
        <v>6</v>
      </c>
      <c r="BH36" s="292">
        <f t="shared" si="87"/>
        <v>11</v>
      </c>
      <c r="BI36" s="292">
        <f t="shared" si="88"/>
        <v>10</v>
      </c>
      <c r="BJ36" s="309">
        <f t="shared" si="89"/>
        <v>21</v>
      </c>
    </row>
    <row r="37" spans="1:62" s="255" customFormat="1" ht="22.5" thickBot="1" x14ac:dyDescent="0.55000000000000004">
      <c r="A37" s="497" t="s">
        <v>40</v>
      </c>
      <c r="B37" s="498"/>
      <c r="C37" s="498"/>
      <c r="D37" s="498"/>
      <c r="E37" s="499"/>
      <c r="F37" s="316">
        <f t="shared" ref="F37:H37" si="94">SUM(F21:F36)</f>
        <v>190</v>
      </c>
      <c r="G37" s="316">
        <f t="shared" si="94"/>
        <v>459</v>
      </c>
      <c r="H37" s="316">
        <f t="shared" si="94"/>
        <v>649</v>
      </c>
      <c r="I37" s="316">
        <f>SUM(I21:I36)</f>
        <v>168</v>
      </c>
      <c r="J37" s="316">
        <f t="shared" ref="J37:AR37" si="95">SUM(J21:J36)</f>
        <v>428</v>
      </c>
      <c r="K37" s="316">
        <f t="shared" si="95"/>
        <v>596</v>
      </c>
      <c r="L37" s="316">
        <f t="shared" si="95"/>
        <v>199</v>
      </c>
      <c r="M37" s="316">
        <f t="shared" si="95"/>
        <v>411</v>
      </c>
      <c r="N37" s="316">
        <f t="shared" si="95"/>
        <v>610</v>
      </c>
      <c r="O37" s="316">
        <f t="shared" si="95"/>
        <v>141</v>
      </c>
      <c r="P37" s="316">
        <f t="shared" si="95"/>
        <v>425</v>
      </c>
      <c r="Q37" s="316">
        <f t="shared" si="95"/>
        <v>566</v>
      </c>
      <c r="R37" s="316">
        <f t="shared" si="95"/>
        <v>168</v>
      </c>
      <c r="S37" s="316">
        <f t="shared" si="95"/>
        <v>426</v>
      </c>
      <c r="T37" s="316">
        <f t="shared" si="95"/>
        <v>594</v>
      </c>
      <c r="U37" s="316">
        <f t="shared" si="95"/>
        <v>81</v>
      </c>
      <c r="V37" s="316">
        <f t="shared" si="95"/>
        <v>84</v>
      </c>
      <c r="W37" s="316">
        <f t="shared" si="95"/>
        <v>165</v>
      </c>
      <c r="X37" s="316">
        <f t="shared" si="95"/>
        <v>947</v>
      </c>
      <c r="Y37" s="316">
        <f t="shared" si="95"/>
        <v>2233</v>
      </c>
      <c r="Z37" s="316">
        <f t="shared" si="95"/>
        <v>3180</v>
      </c>
      <c r="AA37" s="316">
        <f t="shared" si="95"/>
        <v>42</v>
      </c>
      <c r="AB37" s="316">
        <f t="shared" si="95"/>
        <v>50</v>
      </c>
      <c r="AC37" s="316">
        <f t="shared" si="95"/>
        <v>92</v>
      </c>
      <c r="AD37" s="316">
        <f t="shared" si="95"/>
        <v>28</v>
      </c>
      <c r="AE37" s="316">
        <f t="shared" si="95"/>
        <v>28</v>
      </c>
      <c r="AF37" s="316">
        <f t="shared" si="95"/>
        <v>56</v>
      </c>
      <c r="AG37" s="316">
        <f t="shared" si="95"/>
        <v>28</v>
      </c>
      <c r="AH37" s="316">
        <f t="shared" si="95"/>
        <v>30</v>
      </c>
      <c r="AI37" s="316">
        <f t="shared" si="95"/>
        <v>58</v>
      </c>
      <c r="AJ37" s="316">
        <f t="shared" si="95"/>
        <v>16</v>
      </c>
      <c r="AK37" s="316">
        <f t="shared" si="95"/>
        <v>12</v>
      </c>
      <c r="AL37" s="316">
        <f t="shared" si="95"/>
        <v>28</v>
      </c>
      <c r="AM37" s="316">
        <f t="shared" si="95"/>
        <v>19</v>
      </c>
      <c r="AN37" s="316">
        <f t="shared" si="95"/>
        <v>12</v>
      </c>
      <c r="AO37" s="316">
        <f t="shared" si="95"/>
        <v>31</v>
      </c>
      <c r="AP37" s="316">
        <f t="shared" si="95"/>
        <v>133</v>
      </c>
      <c r="AQ37" s="316">
        <f t="shared" si="95"/>
        <v>132</v>
      </c>
      <c r="AR37" s="316">
        <f t="shared" si="95"/>
        <v>265</v>
      </c>
      <c r="AS37" s="316">
        <f>SUM(AS21:AS36)</f>
        <v>232</v>
      </c>
      <c r="AT37" s="316">
        <f t="shared" ref="AT37:BJ37" si="96">SUM(AT21:AT36)</f>
        <v>509</v>
      </c>
      <c r="AU37" s="316">
        <f t="shared" si="96"/>
        <v>741</v>
      </c>
      <c r="AV37" s="316">
        <f t="shared" si="96"/>
        <v>196</v>
      </c>
      <c r="AW37" s="316">
        <f t="shared" si="96"/>
        <v>456</v>
      </c>
      <c r="AX37" s="316">
        <f t="shared" si="96"/>
        <v>652</v>
      </c>
      <c r="AY37" s="316">
        <f t="shared" si="96"/>
        <v>227</v>
      </c>
      <c r="AZ37" s="316">
        <f t="shared" si="96"/>
        <v>441</v>
      </c>
      <c r="BA37" s="316">
        <f t="shared" si="96"/>
        <v>668</v>
      </c>
      <c r="BB37" s="316">
        <f t="shared" si="96"/>
        <v>157</v>
      </c>
      <c r="BC37" s="316">
        <f t="shared" si="96"/>
        <v>437</v>
      </c>
      <c r="BD37" s="316">
        <f t="shared" si="96"/>
        <v>594</v>
      </c>
      <c r="BE37" s="316">
        <f t="shared" si="96"/>
        <v>268</v>
      </c>
      <c r="BF37" s="316">
        <f t="shared" si="96"/>
        <v>522</v>
      </c>
      <c r="BG37" s="316">
        <f t="shared" si="96"/>
        <v>790</v>
      </c>
      <c r="BH37" s="316">
        <f t="shared" si="96"/>
        <v>1080</v>
      </c>
      <c r="BI37" s="316">
        <f t="shared" si="96"/>
        <v>2365</v>
      </c>
      <c r="BJ37" s="316">
        <f t="shared" si="96"/>
        <v>3445</v>
      </c>
    </row>
    <row r="38" spans="1:62" s="255" customFormat="1" ht="21.75" x14ac:dyDescent="0.5">
      <c r="A38" s="317" t="s">
        <v>41</v>
      </c>
      <c r="B38" s="318"/>
      <c r="C38" s="318"/>
      <c r="D38" s="318"/>
      <c r="E38" s="318"/>
      <c r="F38" s="318"/>
      <c r="G38" s="318"/>
      <c r="H38" s="318"/>
      <c r="I38" s="319"/>
      <c r="J38" s="319"/>
      <c r="K38" s="319"/>
      <c r="L38" s="319"/>
      <c r="M38" s="319"/>
      <c r="N38" s="319"/>
      <c r="O38" s="319"/>
      <c r="P38" s="319"/>
      <c r="Q38" s="319"/>
      <c r="R38" s="319"/>
      <c r="S38" s="319"/>
      <c r="T38" s="319"/>
      <c r="U38" s="319"/>
      <c r="V38" s="319"/>
      <c r="W38" s="319"/>
      <c r="X38" s="319"/>
      <c r="Y38" s="319"/>
      <c r="Z38" s="319"/>
      <c r="AA38" s="319"/>
      <c r="AB38" s="319"/>
      <c r="AC38" s="319"/>
      <c r="AD38" s="319"/>
      <c r="AE38" s="319"/>
      <c r="AF38" s="319"/>
      <c r="AG38" s="319"/>
      <c r="AH38" s="319"/>
      <c r="AI38" s="319"/>
      <c r="AJ38" s="319"/>
      <c r="AK38" s="319"/>
      <c r="AL38" s="319"/>
      <c r="AM38" s="319"/>
      <c r="AN38" s="319"/>
      <c r="AO38" s="319"/>
      <c r="AP38" s="319"/>
      <c r="AQ38" s="319"/>
      <c r="AR38" s="319"/>
      <c r="AS38" s="319"/>
      <c r="AT38" s="319"/>
      <c r="AU38" s="319"/>
      <c r="AV38" s="319"/>
      <c r="AW38" s="319"/>
      <c r="AX38" s="319"/>
      <c r="AY38" s="319"/>
      <c r="AZ38" s="319"/>
      <c r="BA38" s="319"/>
      <c r="BB38" s="319"/>
      <c r="BC38" s="319"/>
      <c r="BD38" s="319"/>
      <c r="BE38" s="319"/>
      <c r="BF38" s="319"/>
      <c r="BG38" s="319"/>
      <c r="BH38" s="319"/>
      <c r="BI38" s="319"/>
      <c r="BJ38" s="320"/>
    </row>
    <row r="39" spans="1:62" ht="21.75" x14ac:dyDescent="0.5">
      <c r="A39" s="286"/>
      <c r="B39" s="287">
        <v>1</v>
      </c>
      <c r="C39" s="288" t="s">
        <v>42</v>
      </c>
      <c r="D39" s="288" t="str">
        <f>data66!A33</f>
        <v>การพัฒนาชุมชน</v>
      </c>
      <c r="E39" s="289" t="s">
        <v>14</v>
      </c>
      <c r="F39" s="289">
        <f>data66!B33</f>
        <v>4</v>
      </c>
      <c r="G39" s="289">
        <f>data66!C33</f>
        <v>15</v>
      </c>
      <c r="H39" s="393">
        <f>SUM(F39:G39)</f>
        <v>19</v>
      </c>
      <c r="I39" s="290">
        <f>data66!D33</f>
        <v>8</v>
      </c>
      <c r="J39" s="290">
        <f>data66!E33</f>
        <v>11</v>
      </c>
      <c r="K39" s="321">
        <f>SUM(I39:J39)</f>
        <v>19</v>
      </c>
      <c r="L39" s="290">
        <f>data66!F33</f>
        <v>6</v>
      </c>
      <c r="M39" s="290">
        <f>data66!G33</f>
        <v>11</v>
      </c>
      <c r="N39" s="321">
        <f>SUM(L39:M39)</f>
        <v>17</v>
      </c>
      <c r="O39" s="290">
        <f>data66!H33</f>
        <v>5</v>
      </c>
      <c r="P39" s="290">
        <f>data66!I33</f>
        <v>18</v>
      </c>
      <c r="Q39" s="321">
        <f>SUM(O39:P39)</f>
        <v>23</v>
      </c>
      <c r="R39" s="410"/>
      <c r="S39" s="410"/>
      <c r="T39" s="410"/>
      <c r="U39" s="290">
        <f>data66!J33+data66!L33+data66!N33+data66!P33</f>
        <v>10</v>
      </c>
      <c r="V39" s="290">
        <f>data66!K33+data66!M33+data66!O33+data66!Q33</f>
        <v>13</v>
      </c>
      <c r="W39" s="321">
        <f>SUM(U39:V39)</f>
        <v>23</v>
      </c>
      <c r="X39" s="292">
        <f t="shared" ref="X39:X42" si="97">I39+L39+O39+U39+F39</f>
        <v>33</v>
      </c>
      <c r="Y39" s="292">
        <f t="shared" ref="Y39:Y42" si="98">J39+M39+P39+V39+G39</f>
        <v>68</v>
      </c>
      <c r="Z39" s="322">
        <f t="shared" ref="Z39:Z42" si="99">SUM(X39:Y39)</f>
        <v>101</v>
      </c>
      <c r="AA39" s="292">
        <f>data66!S33</f>
        <v>0</v>
      </c>
      <c r="AB39" s="292">
        <f>data66!T33</f>
        <v>0</v>
      </c>
      <c r="AC39" s="321">
        <f>SUM(AA39:AB39)</f>
        <v>0</v>
      </c>
      <c r="AD39" s="290">
        <f>data66!U33</f>
        <v>0</v>
      </c>
      <c r="AE39" s="290">
        <f>data66!V33</f>
        <v>0</v>
      </c>
      <c r="AF39" s="321">
        <f>SUM(AD39:AE39)</f>
        <v>0</v>
      </c>
      <c r="AG39" s="290">
        <f>data66!W33</f>
        <v>0</v>
      </c>
      <c r="AH39" s="290">
        <f>data66!X33</f>
        <v>0</v>
      </c>
      <c r="AI39" s="321">
        <f>SUM(AG39:AH39)</f>
        <v>0</v>
      </c>
      <c r="AJ39" s="290">
        <f>data66!Y33</f>
        <v>0</v>
      </c>
      <c r="AK39" s="290">
        <f>data66!Z33</f>
        <v>0</v>
      </c>
      <c r="AL39" s="321">
        <f>SUM(AJ39:AK39)</f>
        <v>0</v>
      </c>
      <c r="AM39" s="290">
        <f>data66!AA33+data66!AC33+data66!AE33+data66!AG33</f>
        <v>5</v>
      </c>
      <c r="AN39" s="290">
        <f>data66!AB33+data66!AD33+data66!AF33+data66!AH33</f>
        <v>5</v>
      </c>
      <c r="AO39" s="321">
        <f>SUM(AM39:AN39)</f>
        <v>10</v>
      </c>
      <c r="AP39" s="292">
        <f>AA39+AD39+AG39+AJ39+AM39</f>
        <v>5</v>
      </c>
      <c r="AQ39" s="292">
        <f>AB39+AE39+AH39+AK39+AN39</f>
        <v>5</v>
      </c>
      <c r="AR39" s="322">
        <f t="shared" ref="AR39" si="100">SUM(AP39:AQ39)</f>
        <v>10</v>
      </c>
      <c r="AS39" s="290">
        <f t="shared" ref="AS39:AS47" si="101">F39+AA39</f>
        <v>4</v>
      </c>
      <c r="AT39" s="290">
        <f t="shared" ref="AT39:AT47" si="102">G39+AB39</f>
        <v>15</v>
      </c>
      <c r="AU39" s="321">
        <f t="shared" ref="AU39:AU47" si="103">SUM(AS39:AT39)</f>
        <v>19</v>
      </c>
      <c r="AV39" s="294">
        <f t="shared" ref="AV39:AV47" si="104">I39+AD39</f>
        <v>8</v>
      </c>
      <c r="AW39" s="294">
        <f t="shared" ref="AW39:AW47" si="105">J39+AE39</f>
        <v>11</v>
      </c>
      <c r="AX39" s="321">
        <f t="shared" ref="AX39:AX47" si="106">SUM(AV39:AW39)</f>
        <v>19</v>
      </c>
      <c r="AY39" s="290">
        <f t="shared" ref="AY39:AY47" si="107">+L39+AG39</f>
        <v>6</v>
      </c>
      <c r="AZ39" s="290">
        <f t="shared" ref="AZ39:AZ47" si="108">M39+AH39</f>
        <v>11</v>
      </c>
      <c r="BA39" s="321">
        <f t="shared" ref="BA39:BA47" si="109">SUM(AY39:AZ39)</f>
        <v>17</v>
      </c>
      <c r="BB39" s="290">
        <f t="shared" ref="BB39:BB47" si="110">O39+AJ39</f>
        <v>5</v>
      </c>
      <c r="BC39" s="290">
        <f t="shared" ref="BC39:BC47" si="111">P39+AK39</f>
        <v>18</v>
      </c>
      <c r="BD39" s="321">
        <f t="shared" ref="BD39:BD47" si="112">SUM(BB39:BC39)</f>
        <v>23</v>
      </c>
      <c r="BE39" s="292">
        <f t="shared" ref="BE39:BE47" si="113">U39+AM39</f>
        <v>15</v>
      </c>
      <c r="BF39" s="292">
        <f t="shared" ref="BF39:BF47" si="114">V39+AN39</f>
        <v>18</v>
      </c>
      <c r="BG39" s="321">
        <f t="shared" ref="BG39:BG47" si="115">SUM(BE39:BF39)</f>
        <v>33</v>
      </c>
      <c r="BH39" s="292">
        <f t="shared" ref="BH39:BH47" si="116">AS39+AV39+AY39+BB39+BE39</f>
        <v>38</v>
      </c>
      <c r="BI39" s="292">
        <f t="shared" ref="BI39:BI47" si="117">AT39+AW39+AZ39+BC39+BF39</f>
        <v>73</v>
      </c>
      <c r="BJ39" s="323">
        <f t="shared" ref="BJ39:BJ47" si="118">SUM(BH39:BI39)</f>
        <v>111</v>
      </c>
    </row>
    <row r="40" spans="1:62" ht="21.75" x14ac:dyDescent="0.5">
      <c r="A40" s="286"/>
      <c r="B40" s="287">
        <v>2</v>
      </c>
      <c r="C40" s="297" t="s">
        <v>42</v>
      </c>
      <c r="D40" s="288" t="str">
        <f>data66!A34</f>
        <v>ภาษาจีน</v>
      </c>
      <c r="E40" s="298" t="s">
        <v>14</v>
      </c>
      <c r="F40" s="289">
        <f>data66!B34</f>
        <v>0</v>
      </c>
      <c r="G40" s="289">
        <f>data66!C34</f>
        <v>16</v>
      </c>
      <c r="H40" s="393">
        <f t="shared" ref="H40:H42" si="119">SUM(F40:G40)</f>
        <v>16</v>
      </c>
      <c r="I40" s="290">
        <f>data66!D34</f>
        <v>6</v>
      </c>
      <c r="J40" s="290">
        <f>data66!E34</f>
        <v>13</v>
      </c>
      <c r="K40" s="321">
        <f t="shared" ref="K40:K42" si="120">SUM(I40:J40)</f>
        <v>19</v>
      </c>
      <c r="L40" s="290">
        <f>data66!F34</f>
        <v>1</v>
      </c>
      <c r="M40" s="290">
        <f>data66!G34</f>
        <v>13</v>
      </c>
      <c r="N40" s="321">
        <f t="shared" ref="N40:N42" si="121">SUM(L40:M40)</f>
        <v>14</v>
      </c>
      <c r="O40" s="290">
        <f>data66!H34</f>
        <v>3</v>
      </c>
      <c r="P40" s="290">
        <f>data66!I34</f>
        <v>28</v>
      </c>
      <c r="Q40" s="321">
        <f t="shared" ref="Q40:Q42" si="122">SUM(O40:P40)</f>
        <v>31</v>
      </c>
      <c r="R40" s="410"/>
      <c r="S40" s="410"/>
      <c r="T40" s="410"/>
      <c r="U40" s="290">
        <f>data66!J34+data66!L34+data66!N34+data66!P34</f>
        <v>1</v>
      </c>
      <c r="V40" s="290">
        <f>data66!K34+data66!M34+data66!O34+data66!Q34</f>
        <v>15</v>
      </c>
      <c r="W40" s="321">
        <f t="shared" ref="W40:W42" si="123">SUM(U40:V40)</f>
        <v>16</v>
      </c>
      <c r="X40" s="292">
        <f t="shared" si="97"/>
        <v>11</v>
      </c>
      <c r="Y40" s="292">
        <f t="shared" si="98"/>
        <v>85</v>
      </c>
      <c r="Z40" s="322">
        <f t="shared" si="99"/>
        <v>96</v>
      </c>
      <c r="AA40" s="292">
        <f>data66!S34</f>
        <v>0</v>
      </c>
      <c r="AB40" s="292">
        <f>data66!T34</f>
        <v>0</v>
      </c>
      <c r="AC40" s="321">
        <f t="shared" ref="AC40:AC47" si="124">SUM(AA40:AB40)</f>
        <v>0</v>
      </c>
      <c r="AD40" s="290">
        <f>data66!U34</f>
        <v>0</v>
      </c>
      <c r="AE40" s="290">
        <f>data66!V34</f>
        <v>0</v>
      </c>
      <c r="AF40" s="321">
        <f t="shared" ref="AF40:AF47" si="125">SUM(AD40:AE40)</f>
        <v>0</v>
      </c>
      <c r="AG40" s="290">
        <f>data66!W34</f>
        <v>0</v>
      </c>
      <c r="AH40" s="290">
        <f>data66!X34</f>
        <v>0</v>
      </c>
      <c r="AI40" s="321">
        <f t="shared" ref="AI40:AI47" si="126">SUM(AG40:AH40)</f>
        <v>0</v>
      </c>
      <c r="AJ40" s="290">
        <f>data66!Y34</f>
        <v>0</v>
      </c>
      <c r="AK40" s="290">
        <f>data66!Z34</f>
        <v>0</v>
      </c>
      <c r="AL40" s="321">
        <f t="shared" ref="AL40:AL47" si="127">SUM(AJ40:AK40)</f>
        <v>0</v>
      </c>
      <c r="AM40" s="290">
        <f>data66!AA34+data66!AC34+data66!AE34+data66!AG34</f>
        <v>0</v>
      </c>
      <c r="AN40" s="290">
        <f>data66!AB34+data66!AD34+data66!AF34+data66!AH34</f>
        <v>0</v>
      </c>
      <c r="AO40" s="321">
        <f t="shared" ref="AO40:AO47" si="128">SUM(AM40:AN40)</f>
        <v>0</v>
      </c>
      <c r="AP40" s="292">
        <f t="shared" ref="AP40:AP47" si="129">AA40+AD40+AG40+AJ40+AM40</f>
        <v>0</v>
      </c>
      <c r="AQ40" s="292">
        <f t="shared" ref="AQ40:AQ47" si="130">AB40+AE40+AH40+AK40+AN40</f>
        <v>0</v>
      </c>
      <c r="AR40" s="322">
        <f t="shared" ref="AR40:AR47" si="131">SUM(AP40:AQ40)</f>
        <v>0</v>
      </c>
      <c r="AS40" s="290">
        <f t="shared" si="101"/>
        <v>0</v>
      </c>
      <c r="AT40" s="290">
        <f t="shared" si="102"/>
        <v>16</v>
      </c>
      <c r="AU40" s="321">
        <f t="shared" si="103"/>
        <v>16</v>
      </c>
      <c r="AV40" s="294">
        <f t="shared" si="104"/>
        <v>6</v>
      </c>
      <c r="AW40" s="294">
        <f t="shared" si="105"/>
        <v>13</v>
      </c>
      <c r="AX40" s="321">
        <f t="shared" si="106"/>
        <v>19</v>
      </c>
      <c r="AY40" s="290">
        <f t="shared" si="107"/>
        <v>1</v>
      </c>
      <c r="AZ40" s="290">
        <f t="shared" si="108"/>
        <v>13</v>
      </c>
      <c r="BA40" s="321">
        <f t="shared" si="109"/>
        <v>14</v>
      </c>
      <c r="BB40" s="290">
        <f t="shared" si="110"/>
        <v>3</v>
      </c>
      <c r="BC40" s="290">
        <f t="shared" si="111"/>
        <v>28</v>
      </c>
      <c r="BD40" s="321">
        <f t="shared" si="112"/>
        <v>31</v>
      </c>
      <c r="BE40" s="292">
        <f t="shared" si="113"/>
        <v>1</v>
      </c>
      <c r="BF40" s="292">
        <f t="shared" si="114"/>
        <v>15</v>
      </c>
      <c r="BG40" s="321">
        <f t="shared" si="115"/>
        <v>16</v>
      </c>
      <c r="BH40" s="292">
        <f t="shared" si="116"/>
        <v>11</v>
      </c>
      <c r="BI40" s="292">
        <f t="shared" si="117"/>
        <v>85</v>
      </c>
      <c r="BJ40" s="323">
        <f t="shared" si="118"/>
        <v>96</v>
      </c>
    </row>
    <row r="41" spans="1:62" ht="21.75" x14ac:dyDescent="0.5">
      <c r="A41" s="286"/>
      <c r="B41" s="287">
        <v>3</v>
      </c>
      <c r="C41" s="297" t="s">
        <v>42</v>
      </c>
      <c r="D41" s="288" t="str">
        <f>data66!A35</f>
        <v>ภาษาญี่ปุ่น</v>
      </c>
      <c r="E41" s="298" t="s">
        <v>14</v>
      </c>
      <c r="F41" s="289">
        <f>data66!B35</f>
        <v>10</v>
      </c>
      <c r="G41" s="289">
        <f>data66!C35</f>
        <v>3</v>
      </c>
      <c r="H41" s="393">
        <f t="shared" si="119"/>
        <v>13</v>
      </c>
      <c r="I41" s="290">
        <f>data66!D35</f>
        <v>6</v>
      </c>
      <c r="J41" s="290">
        <f>data66!E35</f>
        <v>5</v>
      </c>
      <c r="K41" s="321">
        <f t="shared" si="120"/>
        <v>11</v>
      </c>
      <c r="L41" s="290">
        <f>data66!F35</f>
        <v>6</v>
      </c>
      <c r="M41" s="290">
        <f>data66!G35</f>
        <v>4</v>
      </c>
      <c r="N41" s="321">
        <f t="shared" si="121"/>
        <v>10</v>
      </c>
      <c r="O41" s="290">
        <f>data66!H35</f>
        <v>8</v>
      </c>
      <c r="P41" s="290">
        <f>data66!I35</f>
        <v>7</v>
      </c>
      <c r="Q41" s="321">
        <f t="shared" si="122"/>
        <v>15</v>
      </c>
      <c r="R41" s="410"/>
      <c r="S41" s="410"/>
      <c r="T41" s="410"/>
      <c r="U41" s="290">
        <f>data66!J35+data66!L35+data66!N35+data66!P35</f>
        <v>0</v>
      </c>
      <c r="V41" s="290">
        <f>data66!K35+data66!M35+data66!O35+data66!Q35</f>
        <v>5</v>
      </c>
      <c r="W41" s="321">
        <f t="shared" si="123"/>
        <v>5</v>
      </c>
      <c r="X41" s="292">
        <f t="shared" si="97"/>
        <v>30</v>
      </c>
      <c r="Y41" s="292">
        <f t="shared" si="98"/>
        <v>24</v>
      </c>
      <c r="Z41" s="322">
        <f t="shared" si="99"/>
        <v>54</v>
      </c>
      <c r="AA41" s="292">
        <f>data66!S35</f>
        <v>0</v>
      </c>
      <c r="AB41" s="292">
        <f>data66!T35</f>
        <v>0</v>
      </c>
      <c r="AC41" s="321">
        <f t="shared" si="124"/>
        <v>0</v>
      </c>
      <c r="AD41" s="290">
        <f>data66!U35</f>
        <v>0</v>
      </c>
      <c r="AE41" s="290">
        <f>data66!V35</f>
        <v>0</v>
      </c>
      <c r="AF41" s="321">
        <f t="shared" si="125"/>
        <v>0</v>
      </c>
      <c r="AG41" s="290">
        <f>data66!W35</f>
        <v>0</v>
      </c>
      <c r="AH41" s="290">
        <f>data66!X35</f>
        <v>0</v>
      </c>
      <c r="AI41" s="321">
        <f t="shared" si="126"/>
        <v>0</v>
      </c>
      <c r="AJ41" s="290">
        <f>data66!Y35</f>
        <v>0</v>
      </c>
      <c r="AK41" s="290">
        <f>data66!Z35</f>
        <v>0</v>
      </c>
      <c r="AL41" s="321">
        <f t="shared" si="127"/>
        <v>0</v>
      </c>
      <c r="AM41" s="290">
        <f>data66!AA35+data66!AC35+data66!AE35+data66!AG35</f>
        <v>0</v>
      </c>
      <c r="AN41" s="290">
        <f>data66!AB35+data66!AD35+data66!AF35+data66!AH35</f>
        <v>0</v>
      </c>
      <c r="AO41" s="321">
        <f t="shared" si="128"/>
        <v>0</v>
      </c>
      <c r="AP41" s="292">
        <f t="shared" si="129"/>
        <v>0</v>
      </c>
      <c r="AQ41" s="292">
        <f t="shared" si="130"/>
        <v>0</v>
      </c>
      <c r="AR41" s="322">
        <f t="shared" si="131"/>
        <v>0</v>
      </c>
      <c r="AS41" s="290">
        <f t="shared" si="101"/>
        <v>10</v>
      </c>
      <c r="AT41" s="290">
        <f t="shared" si="102"/>
        <v>3</v>
      </c>
      <c r="AU41" s="321">
        <f t="shared" si="103"/>
        <v>13</v>
      </c>
      <c r="AV41" s="294">
        <f t="shared" si="104"/>
        <v>6</v>
      </c>
      <c r="AW41" s="294">
        <f t="shared" si="105"/>
        <v>5</v>
      </c>
      <c r="AX41" s="321">
        <f t="shared" si="106"/>
        <v>11</v>
      </c>
      <c r="AY41" s="290">
        <f t="shared" si="107"/>
        <v>6</v>
      </c>
      <c r="AZ41" s="290">
        <f t="shared" si="108"/>
        <v>4</v>
      </c>
      <c r="BA41" s="321">
        <f t="shared" si="109"/>
        <v>10</v>
      </c>
      <c r="BB41" s="290">
        <f t="shared" si="110"/>
        <v>8</v>
      </c>
      <c r="BC41" s="290">
        <f t="shared" si="111"/>
        <v>7</v>
      </c>
      <c r="BD41" s="321">
        <f t="shared" si="112"/>
        <v>15</v>
      </c>
      <c r="BE41" s="292">
        <f t="shared" si="113"/>
        <v>0</v>
      </c>
      <c r="BF41" s="292">
        <f t="shared" si="114"/>
        <v>5</v>
      </c>
      <c r="BG41" s="321">
        <f t="shared" si="115"/>
        <v>5</v>
      </c>
      <c r="BH41" s="292">
        <f t="shared" si="116"/>
        <v>30</v>
      </c>
      <c r="BI41" s="292">
        <f t="shared" si="117"/>
        <v>24</v>
      </c>
      <c r="BJ41" s="323">
        <f t="shared" si="118"/>
        <v>54</v>
      </c>
    </row>
    <row r="42" spans="1:62" ht="21.75" x14ac:dyDescent="0.5">
      <c r="A42" s="286"/>
      <c r="B42" s="287">
        <v>4</v>
      </c>
      <c r="C42" s="297" t="s">
        <v>42</v>
      </c>
      <c r="D42" s="288" t="str">
        <f>data66!A36</f>
        <v>ภาษาอังกฤษธุรกิจ</v>
      </c>
      <c r="E42" s="298" t="s">
        <v>14</v>
      </c>
      <c r="F42" s="289">
        <f>data66!B36</f>
        <v>11</v>
      </c>
      <c r="G42" s="289">
        <f>data66!C36</f>
        <v>34</v>
      </c>
      <c r="H42" s="393">
        <f t="shared" si="119"/>
        <v>45</v>
      </c>
      <c r="I42" s="290">
        <f>data66!D36</f>
        <v>12</v>
      </c>
      <c r="J42" s="290">
        <f>data66!E36</f>
        <v>43</v>
      </c>
      <c r="K42" s="321">
        <f t="shared" si="120"/>
        <v>55</v>
      </c>
      <c r="L42" s="290">
        <f>data66!F36</f>
        <v>10</v>
      </c>
      <c r="M42" s="290">
        <f>data66!G36</f>
        <v>38</v>
      </c>
      <c r="N42" s="321">
        <f t="shared" si="121"/>
        <v>48</v>
      </c>
      <c r="O42" s="290">
        <f>data66!H36</f>
        <v>15</v>
      </c>
      <c r="P42" s="290">
        <f>data66!I36</f>
        <v>39</v>
      </c>
      <c r="Q42" s="321">
        <f t="shared" si="122"/>
        <v>54</v>
      </c>
      <c r="R42" s="410"/>
      <c r="S42" s="410"/>
      <c r="T42" s="410"/>
      <c r="U42" s="290">
        <f>data66!J36+data66!L36+data66!N36+data66!P36</f>
        <v>11</v>
      </c>
      <c r="V42" s="290">
        <f>data66!K36+data66!M36+data66!O36+data66!Q36</f>
        <v>52</v>
      </c>
      <c r="W42" s="321">
        <f t="shared" si="123"/>
        <v>63</v>
      </c>
      <c r="X42" s="292">
        <f t="shared" si="97"/>
        <v>59</v>
      </c>
      <c r="Y42" s="292">
        <f t="shared" si="98"/>
        <v>206</v>
      </c>
      <c r="Z42" s="322">
        <f t="shared" si="99"/>
        <v>265</v>
      </c>
      <c r="AA42" s="292">
        <f>data66!S36</f>
        <v>0</v>
      </c>
      <c r="AB42" s="292">
        <f>data66!T36</f>
        <v>0</v>
      </c>
      <c r="AC42" s="321">
        <f t="shared" si="124"/>
        <v>0</v>
      </c>
      <c r="AD42" s="290">
        <f>data66!U36</f>
        <v>0</v>
      </c>
      <c r="AE42" s="290">
        <f>data66!V36</f>
        <v>0</v>
      </c>
      <c r="AF42" s="321">
        <f t="shared" si="125"/>
        <v>0</v>
      </c>
      <c r="AG42" s="290">
        <f>data66!W36</f>
        <v>0</v>
      </c>
      <c r="AH42" s="290">
        <f>data66!X36</f>
        <v>0</v>
      </c>
      <c r="AI42" s="321">
        <f t="shared" si="126"/>
        <v>0</v>
      </c>
      <c r="AJ42" s="290">
        <f>data66!Y36</f>
        <v>0</v>
      </c>
      <c r="AK42" s="290">
        <f>data66!Z36</f>
        <v>0</v>
      </c>
      <c r="AL42" s="321">
        <f t="shared" si="127"/>
        <v>0</v>
      </c>
      <c r="AM42" s="290">
        <f>data66!AA36+data66!AC36+data66!AE36+data66!AG36</f>
        <v>1</v>
      </c>
      <c r="AN42" s="290">
        <f>data66!AB36+data66!AD36+data66!AF36+data66!AH36</f>
        <v>3</v>
      </c>
      <c r="AO42" s="321">
        <f t="shared" si="128"/>
        <v>4</v>
      </c>
      <c r="AP42" s="292">
        <f t="shared" si="129"/>
        <v>1</v>
      </c>
      <c r="AQ42" s="292">
        <f t="shared" si="130"/>
        <v>3</v>
      </c>
      <c r="AR42" s="322">
        <f t="shared" si="131"/>
        <v>4</v>
      </c>
      <c r="AS42" s="290">
        <f t="shared" si="101"/>
        <v>11</v>
      </c>
      <c r="AT42" s="290">
        <f t="shared" si="102"/>
        <v>34</v>
      </c>
      <c r="AU42" s="321">
        <f t="shared" si="103"/>
        <v>45</v>
      </c>
      <c r="AV42" s="294">
        <f t="shared" si="104"/>
        <v>12</v>
      </c>
      <c r="AW42" s="294">
        <f t="shared" si="105"/>
        <v>43</v>
      </c>
      <c r="AX42" s="321">
        <f t="shared" si="106"/>
        <v>55</v>
      </c>
      <c r="AY42" s="290">
        <f t="shared" si="107"/>
        <v>10</v>
      </c>
      <c r="AZ42" s="290">
        <f t="shared" si="108"/>
        <v>38</v>
      </c>
      <c r="BA42" s="321">
        <f t="shared" si="109"/>
        <v>48</v>
      </c>
      <c r="BB42" s="290">
        <f t="shared" si="110"/>
        <v>15</v>
      </c>
      <c r="BC42" s="290">
        <f t="shared" si="111"/>
        <v>39</v>
      </c>
      <c r="BD42" s="321">
        <f t="shared" si="112"/>
        <v>54</v>
      </c>
      <c r="BE42" s="292">
        <f t="shared" si="113"/>
        <v>12</v>
      </c>
      <c r="BF42" s="292">
        <f t="shared" si="114"/>
        <v>55</v>
      </c>
      <c r="BG42" s="321">
        <f t="shared" si="115"/>
        <v>67</v>
      </c>
      <c r="BH42" s="292">
        <f t="shared" si="116"/>
        <v>60</v>
      </c>
      <c r="BI42" s="292">
        <f t="shared" si="117"/>
        <v>209</v>
      </c>
      <c r="BJ42" s="323">
        <f t="shared" si="118"/>
        <v>269</v>
      </c>
    </row>
    <row r="43" spans="1:62" ht="21.75" x14ac:dyDescent="0.5">
      <c r="A43" s="286"/>
      <c r="B43" s="287">
        <v>5</v>
      </c>
      <c r="C43" s="297" t="s">
        <v>42</v>
      </c>
      <c r="D43" s="288" t="s">
        <v>122</v>
      </c>
      <c r="E43" s="298" t="s">
        <v>14</v>
      </c>
      <c r="F43" s="289">
        <f>data66!B37</f>
        <v>0</v>
      </c>
      <c r="G43" s="289">
        <f>data66!C37</f>
        <v>0</v>
      </c>
      <c r="H43" s="393">
        <f t="shared" ref="H43:H47" si="132">SUM(F43:G43)</f>
        <v>0</v>
      </c>
      <c r="I43" s="290">
        <f>data66!D37</f>
        <v>0</v>
      </c>
      <c r="J43" s="290">
        <f>data66!E37</f>
        <v>0</v>
      </c>
      <c r="K43" s="321">
        <f t="shared" ref="K43:K47" si="133">SUM(I43:J43)</f>
        <v>0</v>
      </c>
      <c r="L43" s="290">
        <f>data66!F37</f>
        <v>0</v>
      </c>
      <c r="M43" s="290">
        <f>data66!G37</f>
        <v>0</v>
      </c>
      <c r="N43" s="321">
        <f t="shared" ref="N43:N47" si="134">SUM(L43:M43)</f>
        <v>0</v>
      </c>
      <c r="O43" s="290">
        <f>data66!H37</f>
        <v>0</v>
      </c>
      <c r="P43" s="290">
        <f>data66!I37</f>
        <v>0</v>
      </c>
      <c r="Q43" s="321">
        <f t="shared" ref="Q43:Q47" si="135">SUM(O43:P43)</f>
        <v>0</v>
      </c>
      <c r="R43" s="410"/>
      <c r="S43" s="410"/>
      <c r="T43" s="410"/>
      <c r="U43" s="290">
        <f>data66!J37+data66!L37+data66!N37+data66!P37</f>
        <v>1</v>
      </c>
      <c r="V43" s="290">
        <f>data66!K37+data66!M37+data66!O37+data66!Q37</f>
        <v>2</v>
      </c>
      <c r="W43" s="321">
        <f t="shared" ref="W43:W47" si="136">SUM(U43:V43)</f>
        <v>3</v>
      </c>
      <c r="X43" s="292">
        <f t="shared" ref="X43:X47" si="137">I43+L43+O43+U43+F43</f>
        <v>1</v>
      </c>
      <c r="Y43" s="292">
        <f t="shared" ref="Y43:Y47" si="138">J43+M43+P43+V43+G43</f>
        <v>2</v>
      </c>
      <c r="Z43" s="322">
        <f t="shared" ref="Z43:Z47" si="139">SUM(X43:Y43)</f>
        <v>3</v>
      </c>
      <c r="AA43" s="292">
        <f>data66!S37</f>
        <v>0</v>
      </c>
      <c r="AB43" s="292">
        <f>data66!T37</f>
        <v>0</v>
      </c>
      <c r="AC43" s="321">
        <f t="shared" si="124"/>
        <v>0</v>
      </c>
      <c r="AD43" s="290">
        <f>data66!U37</f>
        <v>0</v>
      </c>
      <c r="AE43" s="290">
        <f>data66!V37</f>
        <v>0</v>
      </c>
      <c r="AF43" s="321">
        <f t="shared" si="125"/>
        <v>0</v>
      </c>
      <c r="AG43" s="290">
        <f>data66!W37</f>
        <v>0</v>
      </c>
      <c r="AH43" s="290">
        <f>data66!X37</f>
        <v>0</v>
      </c>
      <c r="AI43" s="321">
        <f t="shared" si="126"/>
        <v>0</v>
      </c>
      <c r="AJ43" s="290">
        <f>data66!Y37</f>
        <v>0</v>
      </c>
      <c r="AK43" s="290">
        <f>data66!Z37</f>
        <v>0</v>
      </c>
      <c r="AL43" s="321">
        <f t="shared" si="127"/>
        <v>0</v>
      </c>
      <c r="AM43" s="290">
        <f>data66!AA37+data66!AC37+data66!AE37+data66!AG37</f>
        <v>0</v>
      </c>
      <c r="AN43" s="290">
        <f>data66!AB37+data66!AD37+data66!AF37+data66!AH37</f>
        <v>0</v>
      </c>
      <c r="AO43" s="321">
        <f t="shared" si="128"/>
        <v>0</v>
      </c>
      <c r="AP43" s="292">
        <f t="shared" si="129"/>
        <v>0</v>
      </c>
      <c r="AQ43" s="292">
        <f t="shared" si="130"/>
        <v>0</v>
      </c>
      <c r="AR43" s="322">
        <f t="shared" si="131"/>
        <v>0</v>
      </c>
      <c r="AS43" s="290">
        <f t="shared" si="101"/>
        <v>0</v>
      </c>
      <c r="AT43" s="290">
        <f t="shared" si="102"/>
        <v>0</v>
      </c>
      <c r="AU43" s="321">
        <f t="shared" si="103"/>
        <v>0</v>
      </c>
      <c r="AV43" s="294">
        <f t="shared" si="104"/>
        <v>0</v>
      </c>
      <c r="AW43" s="294">
        <f t="shared" si="105"/>
        <v>0</v>
      </c>
      <c r="AX43" s="321">
        <f t="shared" si="106"/>
        <v>0</v>
      </c>
      <c r="AY43" s="290">
        <f t="shared" si="107"/>
        <v>0</v>
      </c>
      <c r="AZ43" s="290">
        <f t="shared" si="108"/>
        <v>0</v>
      </c>
      <c r="BA43" s="321">
        <f t="shared" si="109"/>
        <v>0</v>
      </c>
      <c r="BB43" s="290">
        <f t="shared" si="110"/>
        <v>0</v>
      </c>
      <c r="BC43" s="290">
        <f t="shared" si="111"/>
        <v>0</v>
      </c>
      <c r="BD43" s="321">
        <f t="shared" si="112"/>
        <v>0</v>
      </c>
      <c r="BE43" s="292">
        <f t="shared" si="113"/>
        <v>1</v>
      </c>
      <c r="BF43" s="292">
        <f t="shared" si="114"/>
        <v>2</v>
      </c>
      <c r="BG43" s="321">
        <f t="shared" si="115"/>
        <v>3</v>
      </c>
      <c r="BH43" s="292">
        <f t="shared" si="116"/>
        <v>1</v>
      </c>
      <c r="BI43" s="292">
        <f t="shared" si="117"/>
        <v>2</v>
      </c>
      <c r="BJ43" s="323">
        <f t="shared" si="118"/>
        <v>3</v>
      </c>
    </row>
    <row r="44" spans="1:62" ht="21.75" x14ac:dyDescent="0.5">
      <c r="A44" s="286"/>
      <c r="B44" s="287">
        <v>6</v>
      </c>
      <c r="C44" s="297" t="s">
        <v>42</v>
      </c>
      <c r="D44" s="288" t="str">
        <f>data66!A38</f>
        <v>ศิลปะและการออกแบบ</v>
      </c>
      <c r="E44" s="298" t="s">
        <v>14</v>
      </c>
      <c r="F44" s="289">
        <f>data66!B38</f>
        <v>3</v>
      </c>
      <c r="G44" s="289">
        <f>data66!C38</f>
        <v>11</v>
      </c>
      <c r="H44" s="393">
        <f t="shared" si="132"/>
        <v>14</v>
      </c>
      <c r="I44" s="290">
        <f>data66!D38</f>
        <v>11</v>
      </c>
      <c r="J44" s="290">
        <f>data66!E38</f>
        <v>10</v>
      </c>
      <c r="K44" s="321">
        <f t="shared" si="133"/>
        <v>21</v>
      </c>
      <c r="L44" s="290">
        <f>data66!F38</f>
        <v>5</v>
      </c>
      <c r="M44" s="290">
        <f>data66!G38</f>
        <v>9</v>
      </c>
      <c r="N44" s="321">
        <f t="shared" si="134"/>
        <v>14</v>
      </c>
      <c r="O44" s="290">
        <f>data66!H38</f>
        <v>3</v>
      </c>
      <c r="P44" s="290">
        <f>data66!I38</f>
        <v>7</v>
      </c>
      <c r="Q44" s="321">
        <f t="shared" si="135"/>
        <v>10</v>
      </c>
      <c r="R44" s="410"/>
      <c r="S44" s="410"/>
      <c r="T44" s="410"/>
      <c r="U44" s="290">
        <f>data66!J38+data66!L38+data66!N38+data66!P38</f>
        <v>9</v>
      </c>
      <c r="V44" s="290">
        <f>data66!K38+data66!M38+data66!O38+data66!Q38</f>
        <v>6</v>
      </c>
      <c r="W44" s="321">
        <f t="shared" si="136"/>
        <v>15</v>
      </c>
      <c r="X44" s="292">
        <f t="shared" si="137"/>
        <v>31</v>
      </c>
      <c r="Y44" s="292">
        <f t="shared" si="138"/>
        <v>43</v>
      </c>
      <c r="Z44" s="322">
        <f t="shared" si="139"/>
        <v>74</v>
      </c>
      <c r="AA44" s="292">
        <f>data66!S38</f>
        <v>0</v>
      </c>
      <c r="AB44" s="292">
        <f>data66!T38</f>
        <v>0</v>
      </c>
      <c r="AC44" s="321">
        <f t="shared" si="124"/>
        <v>0</v>
      </c>
      <c r="AD44" s="290">
        <f>data66!U38</f>
        <v>0</v>
      </c>
      <c r="AE44" s="290">
        <f>data66!V38</f>
        <v>0</v>
      </c>
      <c r="AF44" s="321">
        <f t="shared" si="125"/>
        <v>0</v>
      </c>
      <c r="AG44" s="290">
        <f>data66!W38</f>
        <v>0</v>
      </c>
      <c r="AH44" s="290">
        <f>data66!X38</f>
        <v>0</v>
      </c>
      <c r="AI44" s="321">
        <f t="shared" si="126"/>
        <v>0</v>
      </c>
      <c r="AJ44" s="290">
        <f>data66!Y38</f>
        <v>0</v>
      </c>
      <c r="AK44" s="290">
        <f>data66!Z38</f>
        <v>0</v>
      </c>
      <c r="AL44" s="321">
        <f t="shared" si="127"/>
        <v>0</v>
      </c>
      <c r="AM44" s="290">
        <f>data66!AA38+data66!AC38+data66!AE38+data66!AG38</f>
        <v>0</v>
      </c>
      <c r="AN44" s="290">
        <f>data66!AB38+data66!AD38+data66!AF38+data66!AH38</f>
        <v>0</v>
      </c>
      <c r="AO44" s="321">
        <f t="shared" si="128"/>
        <v>0</v>
      </c>
      <c r="AP44" s="292">
        <f t="shared" si="129"/>
        <v>0</v>
      </c>
      <c r="AQ44" s="292">
        <f t="shared" si="130"/>
        <v>0</v>
      </c>
      <c r="AR44" s="322">
        <f t="shared" si="131"/>
        <v>0</v>
      </c>
      <c r="AS44" s="290">
        <f t="shared" si="101"/>
        <v>3</v>
      </c>
      <c r="AT44" s="290">
        <f t="shared" si="102"/>
        <v>11</v>
      </c>
      <c r="AU44" s="321">
        <f t="shared" si="103"/>
        <v>14</v>
      </c>
      <c r="AV44" s="294">
        <f t="shared" si="104"/>
        <v>11</v>
      </c>
      <c r="AW44" s="294">
        <f t="shared" si="105"/>
        <v>10</v>
      </c>
      <c r="AX44" s="321">
        <f t="shared" si="106"/>
        <v>21</v>
      </c>
      <c r="AY44" s="290">
        <f t="shared" si="107"/>
        <v>5</v>
      </c>
      <c r="AZ44" s="290">
        <f t="shared" si="108"/>
        <v>9</v>
      </c>
      <c r="BA44" s="321">
        <f t="shared" si="109"/>
        <v>14</v>
      </c>
      <c r="BB44" s="290">
        <f t="shared" si="110"/>
        <v>3</v>
      </c>
      <c r="BC44" s="290">
        <f t="shared" si="111"/>
        <v>7</v>
      </c>
      <c r="BD44" s="321">
        <f t="shared" si="112"/>
        <v>10</v>
      </c>
      <c r="BE44" s="292">
        <f t="shared" si="113"/>
        <v>9</v>
      </c>
      <c r="BF44" s="292">
        <f t="shared" si="114"/>
        <v>6</v>
      </c>
      <c r="BG44" s="321">
        <f t="shared" si="115"/>
        <v>15</v>
      </c>
      <c r="BH44" s="292">
        <f t="shared" si="116"/>
        <v>31</v>
      </c>
      <c r="BI44" s="292">
        <f t="shared" si="117"/>
        <v>43</v>
      </c>
      <c r="BJ44" s="323">
        <f t="shared" si="118"/>
        <v>74</v>
      </c>
    </row>
    <row r="45" spans="1:62" ht="21.75" x14ac:dyDescent="0.5">
      <c r="A45" s="286"/>
      <c r="B45" s="287">
        <v>7</v>
      </c>
      <c r="C45" s="297" t="s">
        <v>42</v>
      </c>
      <c r="D45" s="288" t="str">
        <f>data66!A39</f>
        <v>ภาษาไทยเพื่อการสื่อสาร</v>
      </c>
      <c r="E45" s="298" t="s">
        <v>14</v>
      </c>
      <c r="F45" s="289">
        <f>data66!B39</f>
        <v>4</v>
      </c>
      <c r="G45" s="289">
        <f>data66!C39</f>
        <v>42</v>
      </c>
      <c r="H45" s="393">
        <f t="shared" si="132"/>
        <v>46</v>
      </c>
      <c r="I45" s="290">
        <f>data66!D39</f>
        <v>4</v>
      </c>
      <c r="J45" s="290">
        <f>data66!E39</f>
        <v>18</v>
      </c>
      <c r="K45" s="321">
        <f t="shared" si="133"/>
        <v>22</v>
      </c>
      <c r="L45" s="290">
        <f>data66!F39</f>
        <v>3</v>
      </c>
      <c r="M45" s="290">
        <f>data66!G39</f>
        <v>36</v>
      </c>
      <c r="N45" s="321">
        <f t="shared" si="134"/>
        <v>39</v>
      </c>
      <c r="O45" s="290">
        <f>data66!H39</f>
        <v>3</v>
      </c>
      <c r="P45" s="290">
        <f>data66!I39</f>
        <v>26</v>
      </c>
      <c r="Q45" s="321">
        <f t="shared" si="135"/>
        <v>29</v>
      </c>
      <c r="R45" s="410"/>
      <c r="S45" s="410"/>
      <c r="T45" s="410"/>
      <c r="U45" s="290">
        <f>data66!J39+data66!L39+data66!N39+data66!P39</f>
        <v>6</v>
      </c>
      <c r="V45" s="290">
        <f>data66!K39+data66!M39+data66!O39+data66!Q39</f>
        <v>26</v>
      </c>
      <c r="W45" s="321">
        <f t="shared" si="136"/>
        <v>32</v>
      </c>
      <c r="X45" s="292">
        <f t="shared" si="137"/>
        <v>20</v>
      </c>
      <c r="Y45" s="292">
        <f t="shared" si="138"/>
        <v>148</v>
      </c>
      <c r="Z45" s="322">
        <f t="shared" si="139"/>
        <v>168</v>
      </c>
      <c r="AA45" s="292">
        <f>data66!S39</f>
        <v>0</v>
      </c>
      <c r="AB45" s="292">
        <f>data66!T39</f>
        <v>0</v>
      </c>
      <c r="AC45" s="321">
        <f t="shared" si="124"/>
        <v>0</v>
      </c>
      <c r="AD45" s="290">
        <f>data66!U39</f>
        <v>0</v>
      </c>
      <c r="AE45" s="290">
        <f>data66!V39</f>
        <v>0</v>
      </c>
      <c r="AF45" s="321">
        <f t="shared" si="125"/>
        <v>0</v>
      </c>
      <c r="AG45" s="290">
        <f>data66!W39</f>
        <v>0</v>
      </c>
      <c r="AH45" s="290">
        <f>data66!X39</f>
        <v>0</v>
      </c>
      <c r="AI45" s="321">
        <f t="shared" si="126"/>
        <v>0</v>
      </c>
      <c r="AJ45" s="290">
        <f>data66!Y39</f>
        <v>0</v>
      </c>
      <c r="AK45" s="290">
        <f>data66!Z39</f>
        <v>0</v>
      </c>
      <c r="AL45" s="321">
        <f t="shared" si="127"/>
        <v>0</v>
      </c>
      <c r="AM45" s="290">
        <f>data66!AA39+data66!AC39+data66!AE39+data66!AG39</f>
        <v>0</v>
      </c>
      <c r="AN45" s="290">
        <f>data66!AB39+data66!AD39+data66!AF39+data66!AH39</f>
        <v>1</v>
      </c>
      <c r="AO45" s="321">
        <f t="shared" si="128"/>
        <v>1</v>
      </c>
      <c r="AP45" s="292">
        <f t="shared" si="129"/>
        <v>0</v>
      </c>
      <c r="AQ45" s="292">
        <f t="shared" si="130"/>
        <v>1</v>
      </c>
      <c r="AR45" s="322">
        <f t="shared" si="131"/>
        <v>1</v>
      </c>
      <c r="AS45" s="290">
        <f t="shared" si="101"/>
        <v>4</v>
      </c>
      <c r="AT45" s="290">
        <f t="shared" si="102"/>
        <v>42</v>
      </c>
      <c r="AU45" s="321">
        <f t="shared" si="103"/>
        <v>46</v>
      </c>
      <c r="AV45" s="294">
        <f t="shared" si="104"/>
        <v>4</v>
      </c>
      <c r="AW45" s="294">
        <f t="shared" si="105"/>
        <v>18</v>
      </c>
      <c r="AX45" s="321">
        <f t="shared" si="106"/>
        <v>22</v>
      </c>
      <c r="AY45" s="290">
        <f t="shared" si="107"/>
        <v>3</v>
      </c>
      <c r="AZ45" s="290">
        <f t="shared" si="108"/>
        <v>36</v>
      </c>
      <c r="BA45" s="321">
        <f t="shared" si="109"/>
        <v>39</v>
      </c>
      <c r="BB45" s="290">
        <f t="shared" si="110"/>
        <v>3</v>
      </c>
      <c r="BC45" s="290">
        <f t="shared" si="111"/>
        <v>26</v>
      </c>
      <c r="BD45" s="321">
        <f t="shared" si="112"/>
        <v>29</v>
      </c>
      <c r="BE45" s="292">
        <f t="shared" si="113"/>
        <v>6</v>
      </c>
      <c r="BF45" s="292">
        <f t="shared" si="114"/>
        <v>27</v>
      </c>
      <c r="BG45" s="321">
        <f t="shared" si="115"/>
        <v>33</v>
      </c>
      <c r="BH45" s="292">
        <f t="shared" si="116"/>
        <v>20</v>
      </c>
      <c r="BI45" s="292">
        <f t="shared" si="117"/>
        <v>149</v>
      </c>
      <c r="BJ45" s="323">
        <f t="shared" si="118"/>
        <v>169</v>
      </c>
    </row>
    <row r="46" spans="1:62" ht="21.75" x14ac:dyDescent="0.5">
      <c r="A46" s="286"/>
      <c r="B46" s="287">
        <v>8</v>
      </c>
      <c r="C46" s="297" t="s">
        <v>42</v>
      </c>
      <c r="D46" s="288" t="str">
        <f>data66!A40</f>
        <v>ประวัติศาสตร์</v>
      </c>
      <c r="E46" s="298" t="s">
        <v>14</v>
      </c>
      <c r="F46" s="289">
        <f>data66!B40</f>
        <v>4</v>
      </c>
      <c r="G46" s="289">
        <f>data66!C40</f>
        <v>7</v>
      </c>
      <c r="H46" s="393">
        <f t="shared" si="132"/>
        <v>11</v>
      </c>
      <c r="I46" s="290">
        <f>data66!D40</f>
        <v>2</v>
      </c>
      <c r="J46" s="290">
        <f>data66!E40</f>
        <v>2</v>
      </c>
      <c r="K46" s="321">
        <f t="shared" si="133"/>
        <v>4</v>
      </c>
      <c r="L46" s="290">
        <f>data66!F40</f>
        <v>3</v>
      </c>
      <c r="M46" s="290">
        <f>data66!G40</f>
        <v>9</v>
      </c>
      <c r="N46" s="321">
        <f t="shared" si="134"/>
        <v>12</v>
      </c>
      <c r="O46" s="290">
        <f>data66!H40</f>
        <v>0</v>
      </c>
      <c r="P46" s="290">
        <f>data66!I40</f>
        <v>5</v>
      </c>
      <c r="Q46" s="321">
        <f t="shared" si="135"/>
        <v>5</v>
      </c>
      <c r="R46" s="410"/>
      <c r="S46" s="410"/>
      <c r="T46" s="410"/>
      <c r="U46" s="290">
        <f>data66!J40+data66!L40+data66!N40+data66!P40</f>
        <v>0</v>
      </c>
      <c r="V46" s="290">
        <f>data66!K40+data66!M40+data66!O40+data66!Q40</f>
        <v>2</v>
      </c>
      <c r="W46" s="321">
        <f t="shared" si="136"/>
        <v>2</v>
      </c>
      <c r="X46" s="292">
        <f t="shared" si="137"/>
        <v>9</v>
      </c>
      <c r="Y46" s="292">
        <f t="shared" si="138"/>
        <v>25</v>
      </c>
      <c r="Z46" s="322">
        <f t="shared" si="139"/>
        <v>34</v>
      </c>
      <c r="AA46" s="292">
        <f>data66!S40</f>
        <v>0</v>
      </c>
      <c r="AB46" s="292">
        <f>data66!T40</f>
        <v>0</v>
      </c>
      <c r="AC46" s="321">
        <f t="shared" si="124"/>
        <v>0</v>
      </c>
      <c r="AD46" s="290">
        <f>data66!U40</f>
        <v>0</v>
      </c>
      <c r="AE46" s="290">
        <f>data66!V40</f>
        <v>0</v>
      </c>
      <c r="AF46" s="321">
        <f t="shared" si="125"/>
        <v>0</v>
      </c>
      <c r="AG46" s="290">
        <f>data66!W40</f>
        <v>0</v>
      </c>
      <c r="AH46" s="290">
        <f>data66!X40</f>
        <v>0</v>
      </c>
      <c r="AI46" s="321">
        <f t="shared" si="126"/>
        <v>0</v>
      </c>
      <c r="AJ46" s="290">
        <f>data66!Y40</f>
        <v>0</v>
      </c>
      <c r="AK46" s="290">
        <f>data66!Z40</f>
        <v>0</v>
      </c>
      <c r="AL46" s="321">
        <f t="shared" si="127"/>
        <v>0</v>
      </c>
      <c r="AM46" s="290">
        <f>data66!AA40+data66!AC40+data66!AE40+data66!AG40</f>
        <v>0</v>
      </c>
      <c r="AN46" s="290">
        <f>data66!AB40+data66!AD40+data66!AF40+data66!AH40</f>
        <v>0</v>
      </c>
      <c r="AO46" s="321">
        <f t="shared" si="128"/>
        <v>0</v>
      </c>
      <c r="AP46" s="292">
        <f t="shared" si="129"/>
        <v>0</v>
      </c>
      <c r="AQ46" s="292">
        <f t="shared" si="130"/>
        <v>0</v>
      </c>
      <c r="AR46" s="322">
        <f t="shared" si="131"/>
        <v>0</v>
      </c>
      <c r="AS46" s="290">
        <f t="shared" si="101"/>
        <v>4</v>
      </c>
      <c r="AT46" s="290">
        <f t="shared" si="102"/>
        <v>7</v>
      </c>
      <c r="AU46" s="321">
        <f t="shared" si="103"/>
        <v>11</v>
      </c>
      <c r="AV46" s="294">
        <f t="shared" si="104"/>
        <v>2</v>
      </c>
      <c r="AW46" s="294">
        <f t="shared" si="105"/>
        <v>2</v>
      </c>
      <c r="AX46" s="321">
        <f t="shared" si="106"/>
        <v>4</v>
      </c>
      <c r="AY46" s="290">
        <f t="shared" si="107"/>
        <v>3</v>
      </c>
      <c r="AZ46" s="290">
        <f t="shared" si="108"/>
        <v>9</v>
      </c>
      <c r="BA46" s="321">
        <f t="shared" si="109"/>
        <v>12</v>
      </c>
      <c r="BB46" s="290">
        <f t="shared" si="110"/>
        <v>0</v>
      </c>
      <c r="BC46" s="290">
        <f t="shared" si="111"/>
        <v>5</v>
      </c>
      <c r="BD46" s="321">
        <f t="shared" si="112"/>
        <v>5</v>
      </c>
      <c r="BE46" s="292">
        <f t="shared" si="113"/>
        <v>0</v>
      </c>
      <c r="BF46" s="292">
        <f t="shared" si="114"/>
        <v>2</v>
      </c>
      <c r="BG46" s="321">
        <f t="shared" si="115"/>
        <v>2</v>
      </c>
      <c r="BH46" s="292">
        <f t="shared" si="116"/>
        <v>9</v>
      </c>
      <c r="BI46" s="292">
        <f t="shared" si="117"/>
        <v>25</v>
      </c>
      <c r="BJ46" s="323">
        <f t="shared" si="118"/>
        <v>34</v>
      </c>
    </row>
    <row r="47" spans="1:62" ht="21.75" x14ac:dyDescent="0.5">
      <c r="A47" s="286"/>
      <c r="B47" s="287">
        <v>9</v>
      </c>
      <c r="C47" s="297" t="s">
        <v>48</v>
      </c>
      <c r="D47" s="288" t="str">
        <f>data66!A41</f>
        <v>นิเทศศาสตร์</v>
      </c>
      <c r="E47" s="298" t="s">
        <v>14</v>
      </c>
      <c r="F47" s="289">
        <f>data66!B41</f>
        <v>19</v>
      </c>
      <c r="G47" s="289">
        <f>data66!C41</f>
        <v>20</v>
      </c>
      <c r="H47" s="393">
        <f t="shared" si="132"/>
        <v>39</v>
      </c>
      <c r="I47" s="290">
        <f>data66!D41</f>
        <v>5</v>
      </c>
      <c r="J47" s="290">
        <f>data66!E41</f>
        <v>7</v>
      </c>
      <c r="K47" s="321">
        <f t="shared" si="133"/>
        <v>12</v>
      </c>
      <c r="L47" s="290">
        <f>data66!F41</f>
        <v>5</v>
      </c>
      <c r="M47" s="290">
        <f>data66!G41</f>
        <v>4</v>
      </c>
      <c r="N47" s="321">
        <f t="shared" si="134"/>
        <v>9</v>
      </c>
      <c r="O47" s="290">
        <f>data66!H41</f>
        <v>11</v>
      </c>
      <c r="P47" s="290">
        <f>data66!I41</f>
        <v>7</v>
      </c>
      <c r="Q47" s="321">
        <f t="shared" si="135"/>
        <v>18</v>
      </c>
      <c r="R47" s="410"/>
      <c r="S47" s="410"/>
      <c r="T47" s="410"/>
      <c r="U47" s="290">
        <f>data66!J41+data66!L41+data66!N41+data66!P41</f>
        <v>19</v>
      </c>
      <c r="V47" s="290">
        <f>data66!K41+data66!M41+data66!O41+data66!Q41</f>
        <v>10</v>
      </c>
      <c r="W47" s="321">
        <f t="shared" si="136"/>
        <v>29</v>
      </c>
      <c r="X47" s="292">
        <f t="shared" si="137"/>
        <v>59</v>
      </c>
      <c r="Y47" s="292">
        <f t="shared" si="138"/>
        <v>48</v>
      </c>
      <c r="Z47" s="322">
        <f t="shared" si="139"/>
        <v>107</v>
      </c>
      <c r="AA47" s="292">
        <f>data66!S41</f>
        <v>0</v>
      </c>
      <c r="AB47" s="292">
        <f>data66!T41</f>
        <v>0</v>
      </c>
      <c r="AC47" s="321">
        <f t="shared" si="124"/>
        <v>0</v>
      </c>
      <c r="AD47" s="290">
        <f>data66!U41</f>
        <v>0</v>
      </c>
      <c r="AE47" s="290">
        <f>data66!V41</f>
        <v>0</v>
      </c>
      <c r="AF47" s="321">
        <f t="shared" si="125"/>
        <v>0</v>
      </c>
      <c r="AG47" s="290">
        <f>data66!W41</f>
        <v>0</v>
      </c>
      <c r="AH47" s="290">
        <f>data66!X41</f>
        <v>0</v>
      </c>
      <c r="AI47" s="321">
        <f t="shared" si="126"/>
        <v>0</v>
      </c>
      <c r="AJ47" s="290">
        <f>data66!Y41</f>
        <v>0</v>
      </c>
      <c r="AK47" s="290">
        <f>data66!Z41</f>
        <v>0</v>
      </c>
      <c r="AL47" s="321">
        <f t="shared" si="127"/>
        <v>0</v>
      </c>
      <c r="AM47" s="290">
        <f>data66!AA41+data66!AC41+data66!AE41+data66!AG41</f>
        <v>0</v>
      </c>
      <c r="AN47" s="290">
        <f>data66!AB41+data66!AD41+data66!AF41+data66!AH41</f>
        <v>0</v>
      </c>
      <c r="AO47" s="321">
        <f t="shared" si="128"/>
        <v>0</v>
      </c>
      <c r="AP47" s="292">
        <f t="shared" si="129"/>
        <v>0</v>
      </c>
      <c r="AQ47" s="292">
        <f t="shared" si="130"/>
        <v>0</v>
      </c>
      <c r="AR47" s="322">
        <f t="shared" si="131"/>
        <v>0</v>
      </c>
      <c r="AS47" s="290">
        <f t="shared" si="101"/>
        <v>19</v>
      </c>
      <c r="AT47" s="290">
        <f t="shared" si="102"/>
        <v>20</v>
      </c>
      <c r="AU47" s="321">
        <f t="shared" si="103"/>
        <v>39</v>
      </c>
      <c r="AV47" s="294">
        <f t="shared" si="104"/>
        <v>5</v>
      </c>
      <c r="AW47" s="294">
        <f t="shared" si="105"/>
        <v>7</v>
      </c>
      <c r="AX47" s="321">
        <f t="shared" si="106"/>
        <v>12</v>
      </c>
      <c r="AY47" s="290">
        <f t="shared" si="107"/>
        <v>5</v>
      </c>
      <c r="AZ47" s="290">
        <f t="shared" si="108"/>
        <v>4</v>
      </c>
      <c r="BA47" s="321">
        <f t="shared" si="109"/>
        <v>9</v>
      </c>
      <c r="BB47" s="290">
        <f t="shared" si="110"/>
        <v>11</v>
      </c>
      <c r="BC47" s="290">
        <f t="shared" si="111"/>
        <v>7</v>
      </c>
      <c r="BD47" s="321">
        <f t="shared" si="112"/>
        <v>18</v>
      </c>
      <c r="BE47" s="292">
        <f t="shared" si="113"/>
        <v>19</v>
      </c>
      <c r="BF47" s="292">
        <f t="shared" si="114"/>
        <v>10</v>
      </c>
      <c r="BG47" s="321">
        <f t="shared" si="115"/>
        <v>29</v>
      </c>
      <c r="BH47" s="292">
        <f t="shared" si="116"/>
        <v>59</v>
      </c>
      <c r="BI47" s="292">
        <f t="shared" si="117"/>
        <v>48</v>
      </c>
      <c r="BJ47" s="323">
        <f t="shared" si="118"/>
        <v>107</v>
      </c>
    </row>
    <row r="48" spans="1:62" s="255" customFormat="1" ht="22.5" thickBot="1" x14ac:dyDescent="0.55000000000000004">
      <c r="A48" s="500" t="s">
        <v>49</v>
      </c>
      <c r="B48" s="501"/>
      <c r="C48" s="501"/>
      <c r="D48" s="501"/>
      <c r="E48" s="502"/>
      <c r="F48" s="324">
        <f t="shared" ref="F48:H48" si="140">SUM(F39:F47)</f>
        <v>55</v>
      </c>
      <c r="G48" s="324">
        <f t="shared" si="140"/>
        <v>148</v>
      </c>
      <c r="H48" s="324">
        <f t="shared" si="140"/>
        <v>203</v>
      </c>
      <c r="I48" s="324">
        <f>SUM(I39:I47)</f>
        <v>54</v>
      </c>
      <c r="J48" s="324">
        <f t="shared" ref="J48:BJ48" si="141">SUM(J39:J47)</f>
        <v>109</v>
      </c>
      <c r="K48" s="324">
        <f t="shared" si="141"/>
        <v>163</v>
      </c>
      <c r="L48" s="324">
        <f t="shared" si="141"/>
        <v>39</v>
      </c>
      <c r="M48" s="324">
        <f t="shared" si="141"/>
        <v>124</v>
      </c>
      <c r="N48" s="324">
        <f t="shared" si="141"/>
        <v>163</v>
      </c>
      <c r="O48" s="324">
        <f t="shared" si="141"/>
        <v>48</v>
      </c>
      <c r="P48" s="324">
        <f t="shared" si="141"/>
        <v>137</v>
      </c>
      <c r="Q48" s="324">
        <f t="shared" si="141"/>
        <v>185</v>
      </c>
      <c r="R48" s="411"/>
      <c r="S48" s="411"/>
      <c r="T48" s="411"/>
      <c r="U48" s="324">
        <f t="shared" si="141"/>
        <v>57</v>
      </c>
      <c r="V48" s="324">
        <f t="shared" si="141"/>
        <v>131</v>
      </c>
      <c r="W48" s="324">
        <f t="shared" si="141"/>
        <v>188</v>
      </c>
      <c r="X48" s="324">
        <f t="shared" si="141"/>
        <v>253</v>
      </c>
      <c r="Y48" s="324">
        <f t="shared" si="141"/>
        <v>649</v>
      </c>
      <c r="Z48" s="324">
        <f t="shared" si="141"/>
        <v>902</v>
      </c>
      <c r="AA48" s="324">
        <f t="shared" si="141"/>
        <v>0</v>
      </c>
      <c r="AB48" s="324">
        <f t="shared" si="141"/>
        <v>0</v>
      </c>
      <c r="AC48" s="324">
        <f t="shared" si="141"/>
        <v>0</v>
      </c>
      <c r="AD48" s="324">
        <f t="shared" si="141"/>
        <v>0</v>
      </c>
      <c r="AE48" s="324">
        <f t="shared" si="141"/>
        <v>0</v>
      </c>
      <c r="AF48" s="324">
        <f t="shared" si="141"/>
        <v>0</v>
      </c>
      <c r="AG48" s="324">
        <f t="shared" si="141"/>
        <v>0</v>
      </c>
      <c r="AH48" s="324">
        <f t="shared" si="141"/>
        <v>0</v>
      </c>
      <c r="AI48" s="324">
        <f t="shared" si="141"/>
        <v>0</v>
      </c>
      <c r="AJ48" s="324">
        <f t="shared" si="141"/>
        <v>0</v>
      </c>
      <c r="AK48" s="324">
        <f t="shared" si="141"/>
        <v>0</v>
      </c>
      <c r="AL48" s="324">
        <f t="shared" si="141"/>
        <v>0</v>
      </c>
      <c r="AM48" s="324">
        <f t="shared" si="141"/>
        <v>6</v>
      </c>
      <c r="AN48" s="324">
        <f t="shared" si="141"/>
        <v>9</v>
      </c>
      <c r="AO48" s="324">
        <f t="shared" si="141"/>
        <v>15</v>
      </c>
      <c r="AP48" s="324">
        <f t="shared" si="141"/>
        <v>6</v>
      </c>
      <c r="AQ48" s="324">
        <f t="shared" si="141"/>
        <v>9</v>
      </c>
      <c r="AR48" s="324">
        <f t="shared" si="141"/>
        <v>15</v>
      </c>
      <c r="AS48" s="324">
        <f t="shared" si="141"/>
        <v>55</v>
      </c>
      <c r="AT48" s="324">
        <f t="shared" si="141"/>
        <v>148</v>
      </c>
      <c r="AU48" s="324">
        <f t="shared" si="141"/>
        <v>203</v>
      </c>
      <c r="AV48" s="324">
        <f t="shared" si="141"/>
        <v>54</v>
      </c>
      <c r="AW48" s="324">
        <f t="shared" si="141"/>
        <v>109</v>
      </c>
      <c r="AX48" s="324">
        <f t="shared" si="141"/>
        <v>163</v>
      </c>
      <c r="AY48" s="324">
        <f t="shared" si="141"/>
        <v>39</v>
      </c>
      <c r="AZ48" s="324">
        <f t="shared" si="141"/>
        <v>124</v>
      </c>
      <c r="BA48" s="324">
        <f t="shared" si="141"/>
        <v>163</v>
      </c>
      <c r="BB48" s="324">
        <f t="shared" si="141"/>
        <v>48</v>
      </c>
      <c r="BC48" s="324">
        <f t="shared" si="141"/>
        <v>137</v>
      </c>
      <c r="BD48" s="324">
        <f t="shared" si="141"/>
        <v>185</v>
      </c>
      <c r="BE48" s="324">
        <f t="shared" si="141"/>
        <v>63</v>
      </c>
      <c r="BF48" s="324">
        <f t="shared" si="141"/>
        <v>140</v>
      </c>
      <c r="BG48" s="324">
        <f t="shared" si="141"/>
        <v>203</v>
      </c>
      <c r="BH48" s="324">
        <f t="shared" si="141"/>
        <v>259</v>
      </c>
      <c r="BI48" s="324">
        <f t="shared" si="141"/>
        <v>658</v>
      </c>
      <c r="BJ48" s="324">
        <f t="shared" si="141"/>
        <v>917</v>
      </c>
    </row>
    <row r="49" spans="1:62" s="255" customFormat="1" ht="21.75" x14ac:dyDescent="0.5">
      <c r="A49" s="325" t="s">
        <v>50</v>
      </c>
      <c r="B49" s="326"/>
      <c r="C49" s="326"/>
      <c r="D49" s="326"/>
      <c r="E49" s="326"/>
      <c r="F49" s="326"/>
      <c r="G49" s="326"/>
      <c r="H49" s="326"/>
      <c r="I49" s="327"/>
      <c r="J49" s="327"/>
      <c r="K49" s="327"/>
      <c r="L49" s="327"/>
      <c r="M49" s="327"/>
      <c r="N49" s="327"/>
      <c r="O49" s="327"/>
      <c r="P49" s="327"/>
      <c r="Q49" s="327"/>
      <c r="R49" s="327"/>
      <c r="S49" s="327"/>
      <c r="T49" s="327"/>
      <c r="U49" s="327"/>
      <c r="V49" s="327"/>
      <c r="W49" s="327"/>
      <c r="X49" s="327"/>
      <c r="Y49" s="327"/>
      <c r="Z49" s="327"/>
      <c r="AA49" s="327"/>
      <c r="AB49" s="327"/>
      <c r="AC49" s="327"/>
      <c r="AD49" s="327"/>
      <c r="AE49" s="327"/>
      <c r="AF49" s="327"/>
      <c r="AG49" s="327"/>
      <c r="AH49" s="327"/>
      <c r="AI49" s="327"/>
      <c r="AJ49" s="327"/>
      <c r="AK49" s="327"/>
      <c r="AL49" s="327"/>
      <c r="AM49" s="327"/>
      <c r="AN49" s="327"/>
      <c r="AO49" s="327"/>
      <c r="AP49" s="327"/>
      <c r="AQ49" s="327"/>
      <c r="AR49" s="327"/>
      <c r="AS49" s="327"/>
      <c r="AT49" s="327"/>
      <c r="AU49" s="327"/>
      <c r="AV49" s="327"/>
      <c r="AW49" s="327"/>
      <c r="AX49" s="327"/>
      <c r="AY49" s="327"/>
      <c r="AZ49" s="327"/>
      <c r="BA49" s="327"/>
      <c r="BB49" s="327"/>
      <c r="BC49" s="327"/>
      <c r="BD49" s="327"/>
      <c r="BE49" s="327"/>
      <c r="BF49" s="327"/>
      <c r="BG49" s="327"/>
      <c r="BH49" s="327"/>
      <c r="BI49" s="327"/>
      <c r="BJ49" s="328"/>
    </row>
    <row r="50" spans="1:62" ht="21.75" x14ac:dyDescent="0.5">
      <c r="A50" s="286"/>
      <c r="B50" s="287">
        <v>1</v>
      </c>
      <c r="C50" s="288" t="s">
        <v>42</v>
      </c>
      <c r="D50" s="288" t="str">
        <f>data66!A42</f>
        <v>การท่องเที่ยวและการโรงแรม</v>
      </c>
      <c r="E50" s="289" t="s">
        <v>14</v>
      </c>
      <c r="F50" s="289">
        <f>data66!B42</f>
        <v>5</v>
      </c>
      <c r="G50" s="289">
        <f>data66!C42</f>
        <v>16</v>
      </c>
      <c r="H50" s="394">
        <f>SUM(F50:G50)</f>
        <v>21</v>
      </c>
      <c r="I50" s="290">
        <f>data66!D42</f>
        <v>2</v>
      </c>
      <c r="J50" s="290">
        <f>data66!E42</f>
        <v>12</v>
      </c>
      <c r="K50" s="329">
        <f>SUM(I50:J50)</f>
        <v>14</v>
      </c>
      <c r="L50" s="290">
        <f>data66!F42</f>
        <v>1</v>
      </c>
      <c r="M50" s="290">
        <f>data66!G42</f>
        <v>12</v>
      </c>
      <c r="N50" s="329">
        <f>SUM(L50:M50)</f>
        <v>13</v>
      </c>
      <c r="O50" s="290">
        <f>data66!H42</f>
        <v>2</v>
      </c>
      <c r="P50" s="290">
        <f>data66!I42</f>
        <v>9</v>
      </c>
      <c r="Q50" s="329">
        <f>SUM(O50:P50)</f>
        <v>11</v>
      </c>
      <c r="R50" s="410"/>
      <c r="S50" s="410"/>
      <c r="T50" s="410"/>
      <c r="U50" s="290">
        <f>data66!J42+data66!L42+data66!N42+data66!P42</f>
        <v>6</v>
      </c>
      <c r="V50" s="290">
        <f>data66!K42+data66!M42+data66!O42+data66!Q42</f>
        <v>28</v>
      </c>
      <c r="W50" s="329">
        <f>SUM(U50:V50)</f>
        <v>34</v>
      </c>
      <c r="X50" s="292">
        <f t="shared" ref="X50:Y51" si="142">I50+L50+O50+U50+F50</f>
        <v>16</v>
      </c>
      <c r="Y50" s="292">
        <f t="shared" si="142"/>
        <v>77</v>
      </c>
      <c r="Z50" s="330">
        <f t="shared" ref="Z50:Z51" si="143">SUM(X50:Y50)</f>
        <v>93</v>
      </c>
      <c r="AA50" s="292">
        <f>data66!S42</f>
        <v>0</v>
      </c>
      <c r="AB50" s="292">
        <f>data66!T42</f>
        <v>0</v>
      </c>
      <c r="AC50" s="329">
        <f>SUM(AA50:AB50)</f>
        <v>0</v>
      </c>
      <c r="AD50" s="290">
        <f>data66!U42</f>
        <v>0</v>
      </c>
      <c r="AE50" s="290">
        <f>data66!V42</f>
        <v>0</v>
      </c>
      <c r="AF50" s="329">
        <f>SUM(AD50:AE50)</f>
        <v>0</v>
      </c>
      <c r="AG50" s="290">
        <f>data66!W42</f>
        <v>0</v>
      </c>
      <c r="AH50" s="290">
        <f>data66!X42</f>
        <v>0</v>
      </c>
      <c r="AI50" s="329">
        <f>SUM(AG50:AH50)</f>
        <v>0</v>
      </c>
      <c r="AJ50" s="290">
        <f>data66!Y42</f>
        <v>0</v>
      </c>
      <c r="AK50" s="290">
        <f>data66!Z42</f>
        <v>0</v>
      </c>
      <c r="AL50" s="329">
        <f>SUM(AJ50:AK50)</f>
        <v>0</v>
      </c>
      <c r="AM50" s="290">
        <f>data66!AA42+data66!AC42+data66!AE42+data66!AG42</f>
        <v>0</v>
      </c>
      <c r="AN50" s="290">
        <f>data66!AB42+data66!AD42+data66!AF42+data66!AH42</f>
        <v>0</v>
      </c>
      <c r="AO50" s="329">
        <f>SUM(AM50:AN50)</f>
        <v>0</v>
      </c>
      <c r="AP50" s="292">
        <f>AA50+AD50+AG50+AJ50+AM50</f>
        <v>0</v>
      </c>
      <c r="AQ50" s="292">
        <f>AB50+AE50+AH50+AK50+AN50</f>
        <v>0</v>
      </c>
      <c r="AR50" s="330">
        <f t="shared" ref="AR50" si="144">SUM(AP50:AQ50)</f>
        <v>0</v>
      </c>
      <c r="AS50" s="290">
        <f t="shared" ref="AS50:AT57" si="145">F50+AA50</f>
        <v>5</v>
      </c>
      <c r="AT50" s="290">
        <f t="shared" si="145"/>
        <v>16</v>
      </c>
      <c r="AU50" s="329">
        <f t="shared" ref="AU50:AU57" si="146">SUM(AS50:AT50)</f>
        <v>21</v>
      </c>
      <c r="AV50" s="294">
        <f t="shared" ref="AV50:AW57" si="147">I50+AD50</f>
        <v>2</v>
      </c>
      <c r="AW50" s="294">
        <f t="shared" si="147"/>
        <v>12</v>
      </c>
      <c r="AX50" s="329">
        <f t="shared" ref="AX50:AX57" si="148">SUM(AV50:AW50)</f>
        <v>14</v>
      </c>
      <c r="AY50" s="290">
        <f t="shared" ref="AY50:AY57" si="149">+L50+AG50</f>
        <v>1</v>
      </c>
      <c r="AZ50" s="290">
        <f t="shared" ref="AZ50:AZ57" si="150">M50+AH50</f>
        <v>12</v>
      </c>
      <c r="BA50" s="329">
        <f t="shared" ref="BA50:BA57" si="151">SUM(AY50:AZ50)</f>
        <v>13</v>
      </c>
      <c r="BB50" s="290">
        <f t="shared" ref="BB50:BC57" si="152">O50+AJ50</f>
        <v>2</v>
      </c>
      <c r="BC50" s="290">
        <f t="shared" si="152"/>
        <v>9</v>
      </c>
      <c r="BD50" s="329">
        <f t="shared" ref="BD50:BD57" si="153">SUM(BB50:BC50)</f>
        <v>11</v>
      </c>
      <c r="BE50" s="292">
        <f t="shared" ref="BE50:BF57" si="154">U50+AM50</f>
        <v>6</v>
      </c>
      <c r="BF50" s="292">
        <f t="shared" si="154"/>
        <v>28</v>
      </c>
      <c r="BG50" s="329">
        <f t="shared" ref="BG50:BG57" si="155">SUM(BE50:BF50)</f>
        <v>34</v>
      </c>
      <c r="BH50" s="292">
        <f t="shared" ref="BH50:BH57" si="156">AS50+AV50+AY50+BB50+BE50</f>
        <v>16</v>
      </c>
      <c r="BI50" s="292">
        <f t="shared" ref="BI50:BI57" si="157">AT50+AW50+AZ50+BC50+BF50</f>
        <v>77</v>
      </c>
      <c r="BJ50" s="331">
        <f t="shared" ref="BJ50:BJ57" si="158">SUM(BH50:BI50)</f>
        <v>93</v>
      </c>
    </row>
    <row r="51" spans="1:62" ht="21.75" x14ac:dyDescent="0.5">
      <c r="A51" s="286"/>
      <c r="B51" s="287">
        <v>2</v>
      </c>
      <c r="C51" s="297" t="s">
        <v>51</v>
      </c>
      <c r="D51" s="288" t="str">
        <f>data66!A43</f>
        <v>การจัดการ</v>
      </c>
      <c r="E51" s="298" t="s">
        <v>14</v>
      </c>
      <c r="F51" s="289">
        <f>data66!B43</f>
        <v>4</v>
      </c>
      <c r="G51" s="289">
        <f>data66!C43</f>
        <v>19</v>
      </c>
      <c r="H51" s="394">
        <f t="shared" ref="H51" si="159">SUM(F51:G51)</f>
        <v>23</v>
      </c>
      <c r="I51" s="290">
        <f>data66!D43</f>
        <v>7</v>
      </c>
      <c r="J51" s="290">
        <f>data66!E43</f>
        <v>14</v>
      </c>
      <c r="K51" s="329">
        <f t="shared" ref="K51" si="160">SUM(I51:J51)</f>
        <v>21</v>
      </c>
      <c r="L51" s="290">
        <f>data66!F43</f>
        <v>5</v>
      </c>
      <c r="M51" s="290">
        <f>data66!G43</f>
        <v>12</v>
      </c>
      <c r="N51" s="329">
        <f t="shared" ref="N51" si="161">SUM(L51:M51)</f>
        <v>17</v>
      </c>
      <c r="O51" s="290">
        <f>data66!H43</f>
        <v>3</v>
      </c>
      <c r="P51" s="290">
        <f>data66!I43</f>
        <v>17</v>
      </c>
      <c r="Q51" s="329">
        <f t="shared" ref="Q51" si="162">SUM(O51:P51)</f>
        <v>20</v>
      </c>
      <c r="R51" s="410"/>
      <c r="S51" s="410"/>
      <c r="T51" s="410"/>
      <c r="U51" s="290">
        <f>data66!J43+data66!L43+data66!N43+data66!P43</f>
        <v>4</v>
      </c>
      <c r="V51" s="290">
        <f>data66!K43+data66!M43+data66!O43+data66!Q43</f>
        <v>12</v>
      </c>
      <c r="W51" s="329">
        <f t="shared" ref="W51" si="163">SUM(U51:V51)</f>
        <v>16</v>
      </c>
      <c r="X51" s="292">
        <f t="shared" si="142"/>
        <v>23</v>
      </c>
      <c r="Y51" s="292">
        <f t="shared" si="142"/>
        <v>74</v>
      </c>
      <c r="Z51" s="330">
        <f t="shared" si="143"/>
        <v>97</v>
      </c>
      <c r="AA51" s="292">
        <f>data66!S43</f>
        <v>0</v>
      </c>
      <c r="AB51" s="292">
        <f>data66!T43</f>
        <v>0</v>
      </c>
      <c r="AC51" s="329">
        <f t="shared" ref="AC51:AC57" si="164">SUM(AA51:AB51)</f>
        <v>0</v>
      </c>
      <c r="AD51" s="290">
        <f>data66!U43</f>
        <v>0</v>
      </c>
      <c r="AE51" s="290">
        <f>data66!V43</f>
        <v>0</v>
      </c>
      <c r="AF51" s="329">
        <f t="shared" ref="AF51:AF57" si="165">SUM(AD51:AE51)</f>
        <v>0</v>
      </c>
      <c r="AG51" s="290">
        <f>data66!W43</f>
        <v>0</v>
      </c>
      <c r="AH51" s="290">
        <f>data66!X43</f>
        <v>0</v>
      </c>
      <c r="AI51" s="329">
        <f t="shared" ref="AI51:AI57" si="166">SUM(AG51:AH51)</f>
        <v>0</v>
      </c>
      <c r="AJ51" s="290">
        <f>data66!Y43</f>
        <v>0</v>
      </c>
      <c r="AK51" s="290">
        <f>data66!Z43</f>
        <v>0</v>
      </c>
      <c r="AL51" s="329">
        <f t="shared" ref="AL51:AL57" si="167">SUM(AJ51:AK51)</f>
        <v>0</v>
      </c>
      <c r="AM51" s="290">
        <f>data66!AA43+data66!AC43+data66!AE43+data66!AG43</f>
        <v>2</v>
      </c>
      <c r="AN51" s="290">
        <f>data66!AB43+data66!AD43+data66!AF43+data66!AH43</f>
        <v>2</v>
      </c>
      <c r="AO51" s="329">
        <f t="shared" ref="AO51:AO57" si="168">SUM(AM51:AN51)</f>
        <v>4</v>
      </c>
      <c r="AP51" s="292">
        <f t="shared" ref="AP51:AP57" si="169">AA51+AD51+AG51+AJ51+AM51</f>
        <v>2</v>
      </c>
      <c r="AQ51" s="292">
        <f t="shared" ref="AQ51:AQ57" si="170">AB51+AE51+AH51+AK51+AN51</f>
        <v>2</v>
      </c>
      <c r="AR51" s="330">
        <f t="shared" ref="AR51:AR57" si="171">SUM(AP51:AQ51)</f>
        <v>4</v>
      </c>
      <c r="AS51" s="290">
        <f t="shared" si="145"/>
        <v>4</v>
      </c>
      <c r="AT51" s="290">
        <f t="shared" si="145"/>
        <v>19</v>
      </c>
      <c r="AU51" s="329">
        <f t="shared" si="146"/>
        <v>23</v>
      </c>
      <c r="AV51" s="294">
        <f t="shared" si="147"/>
        <v>7</v>
      </c>
      <c r="AW51" s="294">
        <f t="shared" si="147"/>
        <v>14</v>
      </c>
      <c r="AX51" s="329">
        <f t="shared" si="148"/>
        <v>21</v>
      </c>
      <c r="AY51" s="290">
        <f t="shared" si="149"/>
        <v>5</v>
      </c>
      <c r="AZ51" s="290">
        <f t="shared" si="150"/>
        <v>12</v>
      </c>
      <c r="BA51" s="329">
        <f t="shared" si="151"/>
        <v>17</v>
      </c>
      <c r="BB51" s="290">
        <f t="shared" si="152"/>
        <v>3</v>
      </c>
      <c r="BC51" s="290">
        <f t="shared" si="152"/>
        <v>17</v>
      </c>
      <c r="BD51" s="329">
        <f t="shared" si="153"/>
        <v>20</v>
      </c>
      <c r="BE51" s="292">
        <f t="shared" si="154"/>
        <v>6</v>
      </c>
      <c r="BF51" s="292">
        <f t="shared" si="154"/>
        <v>14</v>
      </c>
      <c r="BG51" s="329">
        <f t="shared" si="155"/>
        <v>20</v>
      </c>
      <c r="BH51" s="292">
        <f t="shared" si="156"/>
        <v>25</v>
      </c>
      <c r="BI51" s="292">
        <f t="shared" si="157"/>
        <v>76</v>
      </c>
      <c r="BJ51" s="331">
        <f t="shared" si="158"/>
        <v>101</v>
      </c>
    </row>
    <row r="52" spans="1:62" ht="21.75" x14ac:dyDescent="0.5">
      <c r="A52" s="286"/>
      <c r="B52" s="287">
        <v>3</v>
      </c>
      <c r="C52" s="297" t="s">
        <v>51</v>
      </c>
      <c r="D52" s="288" t="str">
        <f>data66!A44</f>
        <v>การตลาด</v>
      </c>
      <c r="E52" s="298" t="s">
        <v>14</v>
      </c>
      <c r="F52" s="289">
        <f>data66!B44</f>
        <v>4</v>
      </c>
      <c r="G52" s="289">
        <f>data66!C44</f>
        <v>20</v>
      </c>
      <c r="H52" s="394">
        <f t="shared" ref="H52:H57" si="172">SUM(F52:G52)</f>
        <v>24</v>
      </c>
      <c r="I52" s="290">
        <f>data66!D44</f>
        <v>7</v>
      </c>
      <c r="J52" s="290">
        <f>data66!E44</f>
        <v>14</v>
      </c>
      <c r="K52" s="329">
        <f t="shared" ref="K52:K57" si="173">SUM(I52:J52)</f>
        <v>21</v>
      </c>
      <c r="L52" s="290">
        <f>data66!F44</f>
        <v>7</v>
      </c>
      <c r="M52" s="290">
        <f>data66!G44</f>
        <v>27</v>
      </c>
      <c r="N52" s="329">
        <f t="shared" ref="N52:N57" si="174">SUM(L52:M52)</f>
        <v>34</v>
      </c>
      <c r="O52" s="290">
        <f>data66!H44</f>
        <v>7</v>
      </c>
      <c r="P52" s="290">
        <f>data66!I44</f>
        <v>25</v>
      </c>
      <c r="Q52" s="329">
        <f t="shared" ref="Q52:Q57" si="175">SUM(O52:P52)</f>
        <v>32</v>
      </c>
      <c r="R52" s="410"/>
      <c r="S52" s="410"/>
      <c r="T52" s="410"/>
      <c r="U52" s="290">
        <f>data66!J44+data66!L44+data66!N44+data66!P44</f>
        <v>8</v>
      </c>
      <c r="V52" s="290">
        <f>data66!K44+data66!M44+data66!O44+data66!Q44</f>
        <v>12</v>
      </c>
      <c r="W52" s="329">
        <f t="shared" ref="W52:W57" si="176">SUM(U52:V52)</f>
        <v>20</v>
      </c>
      <c r="X52" s="292">
        <f t="shared" ref="X52:X57" si="177">I52+L52+O52+U52+F52</f>
        <v>33</v>
      </c>
      <c r="Y52" s="292">
        <f t="shared" ref="Y52:Y57" si="178">J52+M52+P52+V52+G52</f>
        <v>98</v>
      </c>
      <c r="Z52" s="330">
        <f t="shared" ref="Z52:Z57" si="179">SUM(X52:Y52)</f>
        <v>131</v>
      </c>
      <c r="AA52" s="292">
        <f>data66!S44</f>
        <v>0</v>
      </c>
      <c r="AB52" s="292">
        <f>data66!T44</f>
        <v>0</v>
      </c>
      <c r="AC52" s="329">
        <f t="shared" si="164"/>
        <v>0</v>
      </c>
      <c r="AD52" s="290">
        <f>data66!U44</f>
        <v>0</v>
      </c>
      <c r="AE52" s="290">
        <f>data66!V44</f>
        <v>0</v>
      </c>
      <c r="AF52" s="329">
        <f t="shared" si="165"/>
        <v>0</v>
      </c>
      <c r="AG52" s="290">
        <f>data66!W44</f>
        <v>0</v>
      </c>
      <c r="AH52" s="290">
        <f>data66!X44</f>
        <v>0</v>
      </c>
      <c r="AI52" s="329">
        <f t="shared" si="166"/>
        <v>0</v>
      </c>
      <c r="AJ52" s="290">
        <f>data66!Y44</f>
        <v>0</v>
      </c>
      <c r="AK52" s="290">
        <f>data66!Z44</f>
        <v>0</v>
      </c>
      <c r="AL52" s="329">
        <f t="shared" si="167"/>
        <v>0</v>
      </c>
      <c r="AM52" s="290">
        <f>data66!AA44+data66!AC44+data66!AE44+data66!AG44</f>
        <v>0</v>
      </c>
      <c r="AN52" s="290">
        <f>data66!AB44+data66!AD44+data66!AF44+data66!AH44</f>
        <v>0</v>
      </c>
      <c r="AO52" s="329">
        <f t="shared" si="168"/>
        <v>0</v>
      </c>
      <c r="AP52" s="292">
        <f t="shared" si="169"/>
        <v>0</v>
      </c>
      <c r="AQ52" s="292">
        <f t="shared" si="170"/>
        <v>0</v>
      </c>
      <c r="AR52" s="330">
        <f t="shared" si="171"/>
        <v>0</v>
      </c>
      <c r="AS52" s="290">
        <f t="shared" si="145"/>
        <v>4</v>
      </c>
      <c r="AT52" s="290">
        <f t="shared" si="145"/>
        <v>20</v>
      </c>
      <c r="AU52" s="329">
        <f t="shared" si="146"/>
        <v>24</v>
      </c>
      <c r="AV52" s="294">
        <f t="shared" si="147"/>
        <v>7</v>
      </c>
      <c r="AW52" s="294">
        <f t="shared" si="147"/>
        <v>14</v>
      </c>
      <c r="AX52" s="329">
        <f t="shared" si="148"/>
        <v>21</v>
      </c>
      <c r="AY52" s="290">
        <f t="shared" si="149"/>
        <v>7</v>
      </c>
      <c r="AZ52" s="290">
        <f t="shared" si="150"/>
        <v>27</v>
      </c>
      <c r="BA52" s="329">
        <f t="shared" si="151"/>
        <v>34</v>
      </c>
      <c r="BB52" s="290">
        <f t="shared" si="152"/>
        <v>7</v>
      </c>
      <c r="BC52" s="290">
        <f t="shared" si="152"/>
        <v>25</v>
      </c>
      <c r="BD52" s="329">
        <f t="shared" si="153"/>
        <v>32</v>
      </c>
      <c r="BE52" s="292">
        <f t="shared" si="154"/>
        <v>8</v>
      </c>
      <c r="BF52" s="292">
        <f t="shared" si="154"/>
        <v>12</v>
      </c>
      <c r="BG52" s="329">
        <f t="shared" si="155"/>
        <v>20</v>
      </c>
      <c r="BH52" s="292">
        <f t="shared" si="156"/>
        <v>33</v>
      </c>
      <c r="BI52" s="292">
        <f t="shared" si="157"/>
        <v>98</v>
      </c>
      <c r="BJ52" s="331">
        <f t="shared" si="158"/>
        <v>131</v>
      </c>
    </row>
    <row r="53" spans="1:62" ht="21.75" x14ac:dyDescent="0.5">
      <c r="A53" s="286"/>
      <c r="B53" s="287">
        <v>4</v>
      </c>
      <c r="C53" s="297" t="s">
        <v>51</v>
      </c>
      <c r="D53" s="288" t="str">
        <f>data66!A45</f>
        <v>ดิจิทัลและคอมพิวเตอร์ธุรกิจ</v>
      </c>
      <c r="E53" s="298" t="s">
        <v>14</v>
      </c>
      <c r="F53" s="289">
        <f>data66!B45</f>
        <v>8</v>
      </c>
      <c r="G53" s="289">
        <f>data66!C45</f>
        <v>8</v>
      </c>
      <c r="H53" s="394">
        <f t="shared" si="172"/>
        <v>16</v>
      </c>
      <c r="I53" s="290">
        <f>data66!D45</f>
        <v>6</v>
      </c>
      <c r="J53" s="290">
        <f>data66!E45</f>
        <v>12</v>
      </c>
      <c r="K53" s="329">
        <f t="shared" si="173"/>
        <v>18</v>
      </c>
      <c r="L53" s="290">
        <f>data66!F45</f>
        <v>8</v>
      </c>
      <c r="M53" s="290">
        <f>data66!G45</f>
        <v>5</v>
      </c>
      <c r="N53" s="329">
        <f t="shared" si="174"/>
        <v>13</v>
      </c>
      <c r="O53" s="290">
        <f>data66!H45</f>
        <v>7</v>
      </c>
      <c r="P53" s="290">
        <f>data66!I45</f>
        <v>8</v>
      </c>
      <c r="Q53" s="329">
        <f t="shared" si="175"/>
        <v>15</v>
      </c>
      <c r="R53" s="410"/>
      <c r="S53" s="410"/>
      <c r="T53" s="410"/>
      <c r="U53" s="290">
        <f>data66!J45+data66!L45+data66!N45+data66!P45</f>
        <v>8</v>
      </c>
      <c r="V53" s="290">
        <f>data66!K45+data66!M45+data66!O45+data66!Q45</f>
        <v>13</v>
      </c>
      <c r="W53" s="329">
        <f t="shared" si="176"/>
        <v>21</v>
      </c>
      <c r="X53" s="292">
        <f t="shared" si="177"/>
        <v>37</v>
      </c>
      <c r="Y53" s="292">
        <f t="shared" si="178"/>
        <v>46</v>
      </c>
      <c r="Z53" s="330">
        <f t="shared" si="179"/>
        <v>83</v>
      </c>
      <c r="AA53" s="292">
        <f>data66!S45</f>
        <v>0</v>
      </c>
      <c r="AB53" s="292">
        <f>data66!T45</f>
        <v>0</v>
      </c>
      <c r="AC53" s="329">
        <f t="shared" si="164"/>
        <v>0</v>
      </c>
      <c r="AD53" s="290">
        <f>data66!U45</f>
        <v>0</v>
      </c>
      <c r="AE53" s="290">
        <f>data66!V45</f>
        <v>0</v>
      </c>
      <c r="AF53" s="329">
        <f t="shared" si="165"/>
        <v>0</v>
      </c>
      <c r="AG53" s="290">
        <f>data66!W45</f>
        <v>0</v>
      </c>
      <c r="AH53" s="290">
        <f>data66!X45</f>
        <v>0</v>
      </c>
      <c r="AI53" s="329">
        <f t="shared" si="166"/>
        <v>0</v>
      </c>
      <c r="AJ53" s="290">
        <f>data66!Y45</f>
        <v>0</v>
      </c>
      <c r="AK53" s="290">
        <f>data66!Z45</f>
        <v>0</v>
      </c>
      <c r="AL53" s="329">
        <f t="shared" si="167"/>
        <v>0</v>
      </c>
      <c r="AM53" s="290">
        <f>data66!AA45+data66!AC45+data66!AE45+data66!AG45</f>
        <v>2</v>
      </c>
      <c r="AN53" s="290">
        <f>data66!AB45+data66!AD45+data66!AF45+data66!AH45</f>
        <v>2</v>
      </c>
      <c r="AO53" s="329">
        <f t="shared" si="168"/>
        <v>4</v>
      </c>
      <c r="AP53" s="292">
        <f t="shared" si="169"/>
        <v>2</v>
      </c>
      <c r="AQ53" s="292">
        <f t="shared" si="170"/>
        <v>2</v>
      </c>
      <c r="AR53" s="330">
        <f t="shared" si="171"/>
        <v>4</v>
      </c>
      <c r="AS53" s="290">
        <f t="shared" si="145"/>
        <v>8</v>
      </c>
      <c r="AT53" s="290">
        <f t="shared" si="145"/>
        <v>8</v>
      </c>
      <c r="AU53" s="329">
        <f t="shared" si="146"/>
        <v>16</v>
      </c>
      <c r="AV53" s="294">
        <f t="shared" si="147"/>
        <v>6</v>
      </c>
      <c r="AW53" s="294">
        <f t="shared" si="147"/>
        <v>12</v>
      </c>
      <c r="AX53" s="329">
        <f t="shared" si="148"/>
        <v>18</v>
      </c>
      <c r="AY53" s="290">
        <f t="shared" si="149"/>
        <v>8</v>
      </c>
      <c r="AZ53" s="290">
        <f t="shared" si="150"/>
        <v>5</v>
      </c>
      <c r="BA53" s="329">
        <f t="shared" si="151"/>
        <v>13</v>
      </c>
      <c r="BB53" s="290">
        <f t="shared" si="152"/>
        <v>7</v>
      </c>
      <c r="BC53" s="290">
        <f t="shared" si="152"/>
        <v>8</v>
      </c>
      <c r="BD53" s="329">
        <f t="shared" si="153"/>
        <v>15</v>
      </c>
      <c r="BE53" s="292">
        <f t="shared" si="154"/>
        <v>10</v>
      </c>
      <c r="BF53" s="292">
        <f t="shared" si="154"/>
        <v>15</v>
      </c>
      <c r="BG53" s="329">
        <f t="shared" si="155"/>
        <v>25</v>
      </c>
      <c r="BH53" s="292">
        <f t="shared" si="156"/>
        <v>39</v>
      </c>
      <c r="BI53" s="292">
        <f t="shared" si="157"/>
        <v>48</v>
      </c>
      <c r="BJ53" s="331">
        <f t="shared" si="158"/>
        <v>87</v>
      </c>
    </row>
    <row r="54" spans="1:62" ht="21.75" x14ac:dyDescent="0.5">
      <c r="A54" s="286"/>
      <c r="B54" s="287">
        <v>5</v>
      </c>
      <c r="C54" s="297" t="s">
        <v>51</v>
      </c>
      <c r="D54" s="288" t="str">
        <f>data66!A46</f>
        <v>บริหารธุรกิจระหว่างประเทศ</v>
      </c>
      <c r="E54" s="298" t="s">
        <v>14</v>
      </c>
      <c r="F54" s="289">
        <f>data66!B46</f>
        <v>2</v>
      </c>
      <c r="G54" s="289">
        <f>data66!C46</f>
        <v>2</v>
      </c>
      <c r="H54" s="394">
        <f t="shared" si="172"/>
        <v>4</v>
      </c>
      <c r="I54" s="290">
        <f>data66!D46</f>
        <v>0</v>
      </c>
      <c r="J54" s="290">
        <f>data66!E46</f>
        <v>1</v>
      </c>
      <c r="K54" s="329">
        <f t="shared" si="173"/>
        <v>1</v>
      </c>
      <c r="L54" s="290">
        <f>data66!F46</f>
        <v>1</v>
      </c>
      <c r="M54" s="290">
        <f>data66!G46</f>
        <v>5</v>
      </c>
      <c r="N54" s="329">
        <f t="shared" si="174"/>
        <v>6</v>
      </c>
      <c r="O54" s="290">
        <f>data66!H46</f>
        <v>1</v>
      </c>
      <c r="P54" s="290">
        <f>data66!I46</f>
        <v>7</v>
      </c>
      <c r="Q54" s="329">
        <f t="shared" si="175"/>
        <v>8</v>
      </c>
      <c r="R54" s="410"/>
      <c r="S54" s="410"/>
      <c r="T54" s="410"/>
      <c r="U54" s="290">
        <f>data66!J46+data66!L46+data66!N46+data66!P46</f>
        <v>1</v>
      </c>
      <c r="V54" s="290">
        <f>data66!K46+data66!M46+data66!O46+data66!Q46</f>
        <v>6</v>
      </c>
      <c r="W54" s="329">
        <f t="shared" si="176"/>
        <v>7</v>
      </c>
      <c r="X54" s="292">
        <f t="shared" si="177"/>
        <v>5</v>
      </c>
      <c r="Y54" s="292">
        <f t="shared" si="178"/>
        <v>21</v>
      </c>
      <c r="Z54" s="330">
        <f t="shared" si="179"/>
        <v>26</v>
      </c>
      <c r="AA54" s="292">
        <f>data66!S46</f>
        <v>0</v>
      </c>
      <c r="AB54" s="292">
        <f>data66!T46</f>
        <v>0</v>
      </c>
      <c r="AC54" s="329">
        <f t="shared" si="164"/>
        <v>0</v>
      </c>
      <c r="AD54" s="290">
        <f>data66!U46</f>
        <v>0</v>
      </c>
      <c r="AE54" s="290">
        <f>data66!V46</f>
        <v>0</v>
      </c>
      <c r="AF54" s="329">
        <f t="shared" si="165"/>
        <v>0</v>
      </c>
      <c r="AG54" s="290">
        <f>data66!W46</f>
        <v>0</v>
      </c>
      <c r="AH54" s="290">
        <f>data66!X46</f>
        <v>0</v>
      </c>
      <c r="AI54" s="329">
        <f t="shared" si="166"/>
        <v>0</v>
      </c>
      <c r="AJ54" s="290">
        <f>data66!Y46</f>
        <v>0</v>
      </c>
      <c r="AK54" s="290">
        <f>data66!Z46</f>
        <v>0</v>
      </c>
      <c r="AL54" s="329">
        <f t="shared" si="167"/>
        <v>0</v>
      </c>
      <c r="AM54" s="290">
        <f>data66!AA46+data66!AC46+data66!AE46+data66!AG46</f>
        <v>0</v>
      </c>
      <c r="AN54" s="290">
        <f>data66!AB46+data66!AD46+data66!AF46+data66!AH46</f>
        <v>0</v>
      </c>
      <c r="AO54" s="329">
        <f t="shared" si="168"/>
        <v>0</v>
      </c>
      <c r="AP54" s="292">
        <f t="shared" si="169"/>
        <v>0</v>
      </c>
      <c r="AQ54" s="292">
        <f t="shared" si="170"/>
        <v>0</v>
      </c>
      <c r="AR54" s="330">
        <f t="shared" si="171"/>
        <v>0</v>
      </c>
      <c r="AS54" s="290">
        <f t="shared" si="145"/>
        <v>2</v>
      </c>
      <c r="AT54" s="290">
        <f t="shared" si="145"/>
        <v>2</v>
      </c>
      <c r="AU54" s="329">
        <f t="shared" si="146"/>
        <v>4</v>
      </c>
      <c r="AV54" s="294">
        <f t="shared" si="147"/>
        <v>0</v>
      </c>
      <c r="AW54" s="294">
        <f t="shared" si="147"/>
        <v>1</v>
      </c>
      <c r="AX54" s="329">
        <f t="shared" si="148"/>
        <v>1</v>
      </c>
      <c r="AY54" s="290">
        <f t="shared" si="149"/>
        <v>1</v>
      </c>
      <c r="AZ54" s="290">
        <f t="shared" si="150"/>
        <v>5</v>
      </c>
      <c r="BA54" s="329">
        <f t="shared" si="151"/>
        <v>6</v>
      </c>
      <c r="BB54" s="290">
        <f t="shared" si="152"/>
        <v>1</v>
      </c>
      <c r="BC54" s="290">
        <f t="shared" si="152"/>
        <v>7</v>
      </c>
      <c r="BD54" s="329">
        <f t="shared" si="153"/>
        <v>8</v>
      </c>
      <c r="BE54" s="292">
        <f t="shared" si="154"/>
        <v>1</v>
      </c>
      <c r="BF54" s="292">
        <f t="shared" si="154"/>
        <v>6</v>
      </c>
      <c r="BG54" s="329">
        <f t="shared" si="155"/>
        <v>7</v>
      </c>
      <c r="BH54" s="292">
        <f t="shared" si="156"/>
        <v>5</v>
      </c>
      <c r="BI54" s="292">
        <f t="shared" si="157"/>
        <v>21</v>
      </c>
      <c r="BJ54" s="331">
        <f t="shared" si="158"/>
        <v>26</v>
      </c>
    </row>
    <row r="55" spans="1:62" ht="21.75" x14ac:dyDescent="0.5">
      <c r="A55" s="286"/>
      <c r="B55" s="287">
        <v>6</v>
      </c>
      <c r="C55" s="297" t="s">
        <v>51</v>
      </c>
      <c r="D55" s="288" t="str">
        <f>data66!A47</f>
        <v>เศรษฐศาสตร์การเงินการคลัง</v>
      </c>
      <c r="E55" s="298" t="s">
        <v>14</v>
      </c>
      <c r="F55" s="289">
        <f>data66!B47</f>
        <v>0</v>
      </c>
      <c r="G55" s="289">
        <f>data66!C47</f>
        <v>0</v>
      </c>
      <c r="H55" s="394">
        <f t="shared" si="172"/>
        <v>0</v>
      </c>
      <c r="I55" s="290">
        <f>data66!D47</f>
        <v>0</v>
      </c>
      <c r="J55" s="290">
        <f>data66!E47</f>
        <v>0</v>
      </c>
      <c r="K55" s="329">
        <f t="shared" si="173"/>
        <v>0</v>
      </c>
      <c r="L55" s="290">
        <f>data66!F47</f>
        <v>0</v>
      </c>
      <c r="M55" s="290">
        <f>data66!G47</f>
        <v>0</v>
      </c>
      <c r="N55" s="329">
        <f t="shared" si="174"/>
        <v>0</v>
      </c>
      <c r="O55" s="290">
        <f>data66!H47</f>
        <v>0</v>
      </c>
      <c r="P55" s="290">
        <f>data66!I47</f>
        <v>0</v>
      </c>
      <c r="Q55" s="329">
        <f t="shared" si="175"/>
        <v>0</v>
      </c>
      <c r="R55" s="410"/>
      <c r="S55" s="410"/>
      <c r="T55" s="410"/>
      <c r="U55" s="290">
        <f>data66!J47+data66!L47+data66!N47+data66!P47</f>
        <v>1</v>
      </c>
      <c r="V55" s="290">
        <f>data66!K47+data66!M47+data66!O47+data66!Q47</f>
        <v>0</v>
      </c>
      <c r="W55" s="329">
        <f t="shared" si="176"/>
        <v>1</v>
      </c>
      <c r="X55" s="292">
        <f t="shared" si="177"/>
        <v>1</v>
      </c>
      <c r="Y55" s="292">
        <f t="shared" si="178"/>
        <v>0</v>
      </c>
      <c r="Z55" s="330">
        <f t="shared" si="179"/>
        <v>1</v>
      </c>
      <c r="AA55" s="292">
        <f>data66!S47</f>
        <v>0</v>
      </c>
      <c r="AB55" s="292">
        <f>data66!T47</f>
        <v>0</v>
      </c>
      <c r="AC55" s="329">
        <f t="shared" si="164"/>
        <v>0</v>
      </c>
      <c r="AD55" s="290">
        <f>data66!U47</f>
        <v>0</v>
      </c>
      <c r="AE55" s="290">
        <f>data66!V47</f>
        <v>0</v>
      </c>
      <c r="AF55" s="329">
        <f t="shared" si="165"/>
        <v>0</v>
      </c>
      <c r="AG55" s="290">
        <f>data66!W47</f>
        <v>0</v>
      </c>
      <c r="AH55" s="290">
        <f>data66!X47</f>
        <v>0</v>
      </c>
      <c r="AI55" s="329">
        <f t="shared" si="166"/>
        <v>0</v>
      </c>
      <c r="AJ55" s="290">
        <f>data66!Y47</f>
        <v>0</v>
      </c>
      <c r="AK55" s="290">
        <f>data66!Z47</f>
        <v>0</v>
      </c>
      <c r="AL55" s="329">
        <f t="shared" si="167"/>
        <v>0</v>
      </c>
      <c r="AM55" s="290">
        <f>data66!AA47+data66!AC47+data66!AE47+data66!AG47</f>
        <v>0</v>
      </c>
      <c r="AN55" s="290">
        <f>data66!AB47+data66!AD47+data66!AF47+data66!AH47</f>
        <v>0</v>
      </c>
      <c r="AO55" s="329">
        <f t="shared" si="168"/>
        <v>0</v>
      </c>
      <c r="AP55" s="292">
        <f t="shared" si="169"/>
        <v>0</v>
      </c>
      <c r="AQ55" s="292">
        <f t="shared" si="170"/>
        <v>0</v>
      </c>
      <c r="AR55" s="330">
        <f t="shared" si="171"/>
        <v>0</v>
      </c>
      <c r="AS55" s="290">
        <f t="shared" si="145"/>
        <v>0</v>
      </c>
      <c r="AT55" s="290">
        <f t="shared" si="145"/>
        <v>0</v>
      </c>
      <c r="AU55" s="329">
        <f t="shared" si="146"/>
        <v>0</v>
      </c>
      <c r="AV55" s="294">
        <f t="shared" si="147"/>
        <v>0</v>
      </c>
      <c r="AW55" s="294">
        <f t="shared" si="147"/>
        <v>0</v>
      </c>
      <c r="AX55" s="329">
        <f t="shared" si="148"/>
        <v>0</v>
      </c>
      <c r="AY55" s="290">
        <f t="shared" si="149"/>
        <v>0</v>
      </c>
      <c r="AZ55" s="290">
        <f t="shared" si="150"/>
        <v>0</v>
      </c>
      <c r="BA55" s="329">
        <f t="shared" si="151"/>
        <v>0</v>
      </c>
      <c r="BB55" s="290">
        <f t="shared" si="152"/>
        <v>0</v>
      </c>
      <c r="BC55" s="290">
        <f t="shared" si="152"/>
        <v>0</v>
      </c>
      <c r="BD55" s="329">
        <f t="shared" si="153"/>
        <v>0</v>
      </c>
      <c r="BE55" s="292">
        <f t="shared" si="154"/>
        <v>1</v>
      </c>
      <c r="BF55" s="292">
        <f t="shared" si="154"/>
        <v>0</v>
      </c>
      <c r="BG55" s="329">
        <f t="shared" si="155"/>
        <v>1</v>
      </c>
      <c r="BH55" s="292">
        <f t="shared" si="156"/>
        <v>1</v>
      </c>
      <c r="BI55" s="292">
        <f t="shared" si="157"/>
        <v>0</v>
      </c>
      <c r="BJ55" s="331">
        <f t="shared" si="158"/>
        <v>1</v>
      </c>
    </row>
    <row r="56" spans="1:62" ht="21.75" x14ac:dyDescent="0.5">
      <c r="A56" s="286"/>
      <c r="B56" s="287">
        <v>7</v>
      </c>
      <c r="C56" s="297" t="s">
        <v>56</v>
      </c>
      <c r="D56" s="288" t="str">
        <f>data66!A48</f>
        <v>การบัญชี</v>
      </c>
      <c r="E56" s="298" t="s">
        <v>14</v>
      </c>
      <c r="F56" s="289">
        <f>data66!B48</f>
        <v>4</v>
      </c>
      <c r="G56" s="289">
        <f>data66!C48</f>
        <v>68</v>
      </c>
      <c r="H56" s="394">
        <f t="shared" si="172"/>
        <v>72</v>
      </c>
      <c r="I56" s="290">
        <f>data66!D48</f>
        <v>8</v>
      </c>
      <c r="J56" s="290">
        <f>data66!E48</f>
        <v>60</v>
      </c>
      <c r="K56" s="329">
        <f t="shared" si="173"/>
        <v>68</v>
      </c>
      <c r="L56" s="290">
        <f>data66!F48</f>
        <v>5</v>
      </c>
      <c r="M56" s="290">
        <f>data66!G48</f>
        <v>70</v>
      </c>
      <c r="N56" s="329">
        <f t="shared" si="174"/>
        <v>75</v>
      </c>
      <c r="O56" s="290">
        <f>data66!H48</f>
        <v>6</v>
      </c>
      <c r="P56" s="290">
        <f>data66!I48</f>
        <v>43</v>
      </c>
      <c r="Q56" s="329">
        <f t="shared" si="175"/>
        <v>49</v>
      </c>
      <c r="R56" s="410"/>
      <c r="S56" s="410"/>
      <c r="T56" s="410"/>
      <c r="U56" s="290">
        <f>data66!J48+data66!L48+data66!N48+data66!P48</f>
        <v>3</v>
      </c>
      <c r="V56" s="290">
        <f>data66!K48+data66!M48+data66!O48+data66!Q48</f>
        <v>36</v>
      </c>
      <c r="W56" s="329">
        <f t="shared" si="176"/>
        <v>39</v>
      </c>
      <c r="X56" s="292">
        <f t="shared" si="177"/>
        <v>26</v>
      </c>
      <c r="Y56" s="292">
        <f t="shared" si="178"/>
        <v>277</v>
      </c>
      <c r="Z56" s="330">
        <f t="shared" si="179"/>
        <v>303</v>
      </c>
      <c r="AA56" s="292">
        <f>data66!S48</f>
        <v>3</v>
      </c>
      <c r="AB56" s="292">
        <f>data66!T48</f>
        <v>17</v>
      </c>
      <c r="AC56" s="329">
        <f t="shared" si="164"/>
        <v>20</v>
      </c>
      <c r="AD56" s="290">
        <f>data66!U48</f>
        <v>2</v>
      </c>
      <c r="AE56" s="290">
        <f>data66!V48</f>
        <v>16</v>
      </c>
      <c r="AF56" s="329">
        <f t="shared" si="165"/>
        <v>18</v>
      </c>
      <c r="AG56" s="290">
        <f>data66!W48</f>
        <v>4</v>
      </c>
      <c r="AH56" s="290">
        <f>data66!X48</f>
        <v>13</v>
      </c>
      <c r="AI56" s="329">
        <f t="shared" si="166"/>
        <v>17</v>
      </c>
      <c r="AJ56" s="290">
        <f>data66!Y48</f>
        <v>1</v>
      </c>
      <c r="AK56" s="290">
        <f>data66!Z48</f>
        <v>4</v>
      </c>
      <c r="AL56" s="329">
        <f t="shared" si="167"/>
        <v>5</v>
      </c>
      <c r="AM56" s="290">
        <f>data66!AA48+data66!AC48+data66!AE48+data66!AG48</f>
        <v>1</v>
      </c>
      <c r="AN56" s="290">
        <f>data66!AB48+data66!AD48+data66!AF48+data66!AH48</f>
        <v>18</v>
      </c>
      <c r="AO56" s="329">
        <f t="shared" si="168"/>
        <v>19</v>
      </c>
      <c r="AP56" s="292">
        <f t="shared" si="169"/>
        <v>11</v>
      </c>
      <c r="AQ56" s="292">
        <f t="shared" si="170"/>
        <v>68</v>
      </c>
      <c r="AR56" s="330">
        <f t="shared" si="171"/>
        <v>79</v>
      </c>
      <c r="AS56" s="290">
        <f t="shared" si="145"/>
        <v>7</v>
      </c>
      <c r="AT56" s="290">
        <f t="shared" si="145"/>
        <v>85</v>
      </c>
      <c r="AU56" s="329">
        <f t="shared" si="146"/>
        <v>92</v>
      </c>
      <c r="AV56" s="294">
        <f t="shared" si="147"/>
        <v>10</v>
      </c>
      <c r="AW56" s="294">
        <f t="shared" si="147"/>
        <v>76</v>
      </c>
      <c r="AX56" s="329">
        <f t="shared" si="148"/>
        <v>86</v>
      </c>
      <c r="AY56" s="290">
        <f t="shared" si="149"/>
        <v>9</v>
      </c>
      <c r="AZ56" s="290">
        <f t="shared" si="150"/>
        <v>83</v>
      </c>
      <c r="BA56" s="329">
        <f t="shared" si="151"/>
        <v>92</v>
      </c>
      <c r="BB56" s="290">
        <f t="shared" si="152"/>
        <v>7</v>
      </c>
      <c r="BC56" s="290">
        <f t="shared" si="152"/>
        <v>47</v>
      </c>
      <c r="BD56" s="329">
        <f t="shared" si="153"/>
        <v>54</v>
      </c>
      <c r="BE56" s="292">
        <f t="shared" si="154"/>
        <v>4</v>
      </c>
      <c r="BF56" s="292">
        <f t="shared" si="154"/>
        <v>54</v>
      </c>
      <c r="BG56" s="329">
        <f t="shared" si="155"/>
        <v>58</v>
      </c>
      <c r="BH56" s="292">
        <f t="shared" si="156"/>
        <v>37</v>
      </c>
      <c r="BI56" s="292">
        <f t="shared" si="157"/>
        <v>345</v>
      </c>
      <c r="BJ56" s="331">
        <f t="shared" si="158"/>
        <v>382</v>
      </c>
    </row>
    <row r="57" spans="1:62" ht="21.75" x14ac:dyDescent="0.5">
      <c r="A57" s="286"/>
      <c r="B57" s="287">
        <v>8</v>
      </c>
      <c r="C57" s="297" t="s">
        <v>51</v>
      </c>
      <c r="D57" s="288" t="str">
        <f>data66!A49</f>
        <v>การจัดการธุรกิจการค้าสมัยใหม่</v>
      </c>
      <c r="E57" s="298" t="s">
        <v>14</v>
      </c>
      <c r="F57" s="289">
        <f>data66!B49</f>
        <v>2</v>
      </c>
      <c r="G57" s="289">
        <f>data66!C49</f>
        <v>14</v>
      </c>
      <c r="H57" s="394">
        <f t="shared" si="172"/>
        <v>16</v>
      </c>
      <c r="I57" s="290">
        <f>data66!D49</f>
        <v>3</v>
      </c>
      <c r="J57" s="290">
        <f>data66!E49</f>
        <v>8</v>
      </c>
      <c r="K57" s="329">
        <f t="shared" si="173"/>
        <v>11</v>
      </c>
      <c r="L57" s="290">
        <f>data66!F49</f>
        <v>1</v>
      </c>
      <c r="M57" s="290">
        <f>data66!G49</f>
        <v>10</v>
      </c>
      <c r="N57" s="329">
        <f t="shared" si="174"/>
        <v>11</v>
      </c>
      <c r="O57" s="290">
        <f>data66!H49</f>
        <v>3</v>
      </c>
      <c r="P57" s="290">
        <f>data66!I49</f>
        <v>8</v>
      </c>
      <c r="Q57" s="329">
        <f t="shared" si="175"/>
        <v>11</v>
      </c>
      <c r="R57" s="410"/>
      <c r="S57" s="410"/>
      <c r="T57" s="410"/>
      <c r="U57" s="290">
        <f>data66!J49+data66!L49+data66!N49+data66!P49</f>
        <v>4</v>
      </c>
      <c r="V57" s="290">
        <f>data66!K49+data66!M49+data66!O49+data66!Q49</f>
        <v>5</v>
      </c>
      <c r="W57" s="329">
        <f t="shared" si="176"/>
        <v>9</v>
      </c>
      <c r="X57" s="292">
        <f t="shared" si="177"/>
        <v>13</v>
      </c>
      <c r="Y57" s="292">
        <f t="shared" si="178"/>
        <v>45</v>
      </c>
      <c r="Z57" s="330">
        <f t="shared" si="179"/>
        <v>58</v>
      </c>
      <c r="AA57" s="292">
        <f>data66!S49</f>
        <v>0</v>
      </c>
      <c r="AB57" s="292">
        <f>data66!T49</f>
        <v>0</v>
      </c>
      <c r="AC57" s="329">
        <f t="shared" si="164"/>
        <v>0</v>
      </c>
      <c r="AD57" s="290">
        <f>data66!U49</f>
        <v>0</v>
      </c>
      <c r="AE57" s="290">
        <f>data66!V49</f>
        <v>0</v>
      </c>
      <c r="AF57" s="329">
        <f t="shared" si="165"/>
        <v>0</v>
      </c>
      <c r="AG57" s="290">
        <f>data66!W49</f>
        <v>0</v>
      </c>
      <c r="AH57" s="290">
        <f>data66!X49</f>
        <v>0</v>
      </c>
      <c r="AI57" s="329">
        <f t="shared" si="166"/>
        <v>0</v>
      </c>
      <c r="AJ57" s="290">
        <f>data66!Y49</f>
        <v>0</v>
      </c>
      <c r="AK57" s="290">
        <f>data66!Z49</f>
        <v>0</v>
      </c>
      <c r="AL57" s="329">
        <f t="shared" si="167"/>
        <v>0</v>
      </c>
      <c r="AM57" s="290">
        <f>data66!AA49+data66!AC49+data66!AE49+data66!AG49</f>
        <v>0</v>
      </c>
      <c r="AN57" s="290">
        <f>data66!AB49+data66!AD49+data66!AF49+data66!AH49</f>
        <v>0</v>
      </c>
      <c r="AO57" s="329">
        <f t="shared" si="168"/>
        <v>0</v>
      </c>
      <c r="AP57" s="292">
        <f t="shared" si="169"/>
        <v>0</v>
      </c>
      <c r="AQ57" s="292">
        <f t="shared" si="170"/>
        <v>0</v>
      </c>
      <c r="AR57" s="330">
        <f t="shared" si="171"/>
        <v>0</v>
      </c>
      <c r="AS57" s="290">
        <f t="shared" si="145"/>
        <v>2</v>
      </c>
      <c r="AT57" s="290">
        <f t="shared" si="145"/>
        <v>14</v>
      </c>
      <c r="AU57" s="329">
        <f t="shared" si="146"/>
        <v>16</v>
      </c>
      <c r="AV57" s="294">
        <f t="shared" si="147"/>
        <v>3</v>
      </c>
      <c r="AW57" s="294">
        <f t="shared" si="147"/>
        <v>8</v>
      </c>
      <c r="AX57" s="329">
        <f t="shared" si="148"/>
        <v>11</v>
      </c>
      <c r="AY57" s="290">
        <f t="shared" si="149"/>
        <v>1</v>
      </c>
      <c r="AZ57" s="290">
        <f t="shared" si="150"/>
        <v>10</v>
      </c>
      <c r="BA57" s="329">
        <f t="shared" si="151"/>
        <v>11</v>
      </c>
      <c r="BB57" s="290">
        <f t="shared" si="152"/>
        <v>3</v>
      </c>
      <c r="BC57" s="290">
        <f t="shared" si="152"/>
        <v>8</v>
      </c>
      <c r="BD57" s="329">
        <f t="shared" si="153"/>
        <v>11</v>
      </c>
      <c r="BE57" s="292">
        <f t="shared" si="154"/>
        <v>4</v>
      </c>
      <c r="BF57" s="292">
        <f t="shared" si="154"/>
        <v>5</v>
      </c>
      <c r="BG57" s="329">
        <f t="shared" si="155"/>
        <v>9</v>
      </c>
      <c r="BH57" s="292">
        <f t="shared" si="156"/>
        <v>13</v>
      </c>
      <c r="BI57" s="292">
        <f t="shared" si="157"/>
        <v>45</v>
      </c>
      <c r="BJ57" s="331">
        <f t="shared" si="158"/>
        <v>58</v>
      </c>
    </row>
    <row r="58" spans="1:62" s="255" customFormat="1" ht="22.5" thickBot="1" x14ac:dyDescent="0.55000000000000004">
      <c r="A58" s="478" t="s">
        <v>58</v>
      </c>
      <c r="B58" s="479"/>
      <c r="C58" s="479"/>
      <c r="D58" s="479"/>
      <c r="E58" s="480"/>
      <c r="F58" s="332">
        <f t="shared" ref="F58:I58" si="180">SUM(F50:F57)</f>
        <v>29</v>
      </c>
      <c r="G58" s="332">
        <f t="shared" si="180"/>
        <v>147</v>
      </c>
      <c r="H58" s="332">
        <f t="shared" si="180"/>
        <v>176</v>
      </c>
      <c r="I58" s="332">
        <f t="shared" si="180"/>
        <v>33</v>
      </c>
      <c r="J58" s="332">
        <f t="shared" ref="J58:BJ58" si="181">SUM(J50:J57)</f>
        <v>121</v>
      </c>
      <c r="K58" s="332">
        <f t="shared" si="181"/>
        <v>154</v>
      </c>
      <c r="L58" s="332">
        <f t="shared" si="181"/>
        <v>28</v>
      </c>
      <c r="M58" s="332">
        <f t="shared" si="181"/>
        <v>141</v>
      </c>
      <c r="N58" s="332">
        <f t="shared" si="181"/>
        <v>169</v>
      </c>
      <c r="O58" s="332">
        <f t="shared" si="181"/>
        <v>29</v>
      </c>
      <c r="P58" s="332">
        <f t="shared" si="181"/>
        <v>117</v>
      </c>
      <c r="Q58" s="332">
        <f t="shared" si="181"/>
        <v>146</v>
      </c>
      <c r="R58" s="412"/>
      <c r="S58" s="412"/>
      <c r="T58" s="412"/>
      <c r="U58" s="332">
        <f t="shared" si="181"/>
        <v>35</v>
      </c>
      <c r="V58" s="332">
        <f t="shared" si="181"/>
        <v>112</v>
      </c>
      <c r="W58" s="332">
        <f t="shared" si="181"/>
        <v>147</v>
      </c>
      <c r="X58" s="332">
        <f t="shared" si="181"/>
        <v>154</v>
      </c>
      <c r="Y58" s="332">
        <f t="shared" si="181"/>
        <v>638</v>
      </c>
      <c r="Z58" s="332">
        <f t="shared" si="181"/>
        <v>792</v>
      </c>
      <c r="AA58" s="332">
        <f t="shared" si="181"/>
        <v>3</v>
      </c>
      <c r="AB58" s="332">
        <f t="shared" si="181"/>
        <v>17</v>
      </c>
      <c r="AC58" s="332">
        <f t="shared" si="181"/>
        <v>20</v>
      </c>
      <c r="AD58" s="332">
        <f t="shared" si="181"/>
        <v>2</v>
      </c>
      <c r="AE58" s="332">
        <f t="shared" si="181"/>
        <v>16</v>
      </c>
      <c r="AF58" s="332">
        <f t="shared" si="181"/>
        <v>18</v>
      </c>
      <c r="AG58" s="332">
        <f t="shared" si="181"/>
        <v>4</v>
      </c>
      <c r="AH58" s="332">
        <f t="shared" si="181"/>
        <v>13</v>
      </c>
      <c r="AI58" s="332">
        <f t="shared" si="181"/>
        <v>17</v>
      </c>
      <c r="AJ58" s="332">
        <f t="shared" si="181"/>
        <v>1</v>
      </c>
      <c r="AK58" s="332">
        <f t="shared" si="181"/>
        <v>4</v>
      </c>
      <c r="AL58" s="332">
        <f t="shared" si="181"/>
        <v>5</v>
      </c>
      <c r="AM58" s="332">
        <f t="shared" si="181"/>
        <v>5</v>
      </c>
      <c r="AN58" s="332">
        <f t="shared" si="181"/>
        <v>22</v>
      </c>
      <c r="AO58" s="332">
        <f t="shared" si="181"/>
        <v>27</v>
      </c>
      <c r="AP58" s="332">
        <f t="shared" si="181"/>
        <v>15</v>
      </c>
      <c r="AQ58" s="332">
        <f t="shared" si="181"/>
        <v>72</v>
      </c>
      <c r="AR58" s="332">
        <f t="shared" si="181"/>
        <v>87</v>
      </c>
      <c r="AS58" s="332">
        <f t="shared" si="181"/>
        <v>32</v>
      </c>
      <c r="AT58" s="332">
        <f t="shared" si="181"/>
        <v>164</v>
      </c>
      <c r="AU58" s="332">
        <f t="shared" si="181"/>
        <v>196</v>
      </c>
      <c r="AV58" s="332">
        <f t="shared" si="181"/>
        <v>35</v>
      </c>
      <c r="AW58" s="332">
        <f t="shared" si="181"/>
        <v>137</v>
      </c>
      <c r="AX58" s="332">
        <f t="shared" si="181"/>
        <v>172</v>
      </c>
      <c r="AY58" s="332">
        <f t="shared" si="181"/>
        <v>32</v>
      </c>
      <c r="AZ58" s="332">
        <f t="shared" si="181"/>
        <v>154</v>
      </c>
      <c r="BA58" s="332">
        <f t="shared" si="181"/>
        <v>186</v>
      </c>
      <c r="BB58" s="332">
        <f t="shared" si="181"/>
        <v>30</v>
      </c>
      <c r="BC58" s="332">
        <f t="shared" si="181"/>
        <v>121</v>
      </c>
      <c r="BD58" s="332">
        <f t="shared" si="181"/>
        <v>151</v>
      </c>
      <c r="BE58" s="332">
        <f t="shared" si="181"/>
        <v>40</v>
      </c>
      <c r="BF58" s="332">
        <f t="shared" si="181"/>
        <v>134</v>
      </c>
      <c r="BG58" s="332">
        <f t="shared" si="181"/>
        <v>174</v>
      </c>
      <c r="BH58" s="332">
        <f t="shared" si="181"/>
        <v>169</v>
      </c>
      <c r="BI58" s="332">
        <f t="shared" si="181"/>
        <v>710</v>
      </c>
      <c r="BJ58" s="332">
        <f t="shared" si="181"/>
        <v>879</v>
      </c>
    </row>
    <row r="59" spans="1:62" s="255" customFormat="1" ht="22.5" thickBot="1" x14ac:dyDescent="0.55000000000000004">
      <c r="A59" s="333" t="s">
        <v>59</v>
      </c>
      <c r="B59" s="334"/>
      <c r="C59" s="334"/>
      <c r="D59" s="334"/>
      <c r="E59" s="334"/>
      <c r="F59" s="334"/>
      <c r="G59" s="334"/>
      <c r="H59" s="334"/>
      <c r="I59" s="335"/>
      <c r="J59" s="335"/>
      <c r="K59" s="335"/>
      <c r="L59" s="335"/>
      <c r="M59" s="335"/>
      <c r="N59" s="335"/>
      <c r="O59" s="335"/>
      <c r="P59" s="335"/>
      <c r="Q59" s="335"/>
      <c r="R59" s="335"/>
      <c r="S59" s="335"/>
      <c r="T59" s="335"/>
      <c r="U59" s="335"/>
      <c r="V59" s="335"/>
      <c r="W59" s="335"/>
      <c r="X59" s="335"/>
      <c r="Y59" s="335"/>
      <c r="Z59" s="335"/>
      <c r="AA59" s="335"/>
      <c r="AB59" s="335"/>
      <c r="AC59" s="335"/>
      <c r="AD59" s="335"/>
      <c r="AE59" s="335"/>
      <c r="AF59" s="335"/>
      <c r="AG59" s="335"/>
      <c r="AH59" s="335"/>
      <c r="AI59" s="335"/>
      <c r="AJ59" s="335"/>
      <c r="AK59" s="335"/>
      <c r="AL59" s="335"/>
      <c r="AM59" s="335"/>
      <c r="AN59" s="335"/>
      <c r="AO59" s="335"/>
      <c r="AP59" s="335"/>
      <c r="AQ59" s="335"/>
      <c r="AR59" s="335"/>
      <c r="AS59" s="335"/>
      <c r="AT59" s="335"/>
      <c r="AU59" s="335"/>
      <c r="AV59" s="335"/>
      <c r="AW59" s="335"/>
      <c r="AX59" s="335"/>
      <c r="AY59" s="335"/>
      <c r="AZ59" s="335"/>
      <c r="BA59" s="335"/>
      <c r="BB59" s="335"/>
      <c r="BC59" s="335"/>
      <c r="BD59" s="335"/>
      <c r="BE59" s="335"/>
      <c r="BF59" s="335"/>
      <c r="BG59" s="335"/>
      <c r="BH59" s="335"/>
      <c r="BI59" s="335"/>
      <c r="BJ59" s="336"/>
    </row>
    <row r="60" spans="1:62" ht="21.75" x14ac:dyDescent="0.5">
      <c r="A60" s="337"/>
      <c r="B60" s="338">
        <v>1</v>
      </c>
      <c r="C60" s="288" t="s">
        <v>60</v>
      </c>
      <c r="D60" s="288" t="str">
        <f>data66!A50</f>
        <v>นิติศาสตร์</v>
      </c>
      <c r="E60" s="289" t="s">
        <v>14</v>
      </c>
      <c r="F60" s="289">
        <f>data66!B50</f>
        <v>19</v>
      </c>
      <c r="G60" s="289">
        <f>data66!C50</f>
        <v>27</v>
      </c>
      <c r="H60" s="395">
        <f>SUM(F60:G60)</f>
        <v>46</v>
      </c>
      <c r="I60" s="290">
        <f>data66!D50</f>
        <v>15</v>
      </c>
      <c r="J60" s="290">
        <f>data66!E50</f>
        <v>18</v>
      </c>
      <c r="K60" s="339">
        <f>SUM(I60:J60)</f>
        <v>33</v>
      </c>
      <c r="L60" s="290">
        <f>data66!F50</f>
        <v>20</v>
      </c>
      <c r="M60" s="290">
        <f>data66!G50</f>
        <v>24</v>
      </c>
      <c r="N60" s="339">
        <f>SUM(L60:M60)</f>
        <v>44</v>
      </c>
      <c r="O60" s="290">
        <f>data66!H50</f>
        <v>19</v>
      </c>
      <c r="P60" s="290">
        <f>data66!I50</f>
        <v>24</v>
      </c>
      <c r="Q60" s="339">
        <f>SUM(O60:P60)</f>
        <v>43</v>
      </c>
      <c r="R60" s="410"/>
      <c r="S60" s="410"/>
      <c r="T60" s="410"/>
      <c r="U60" s="290">
        <f>data66!J50+data66!L50+data66!N50+data66!P50</f>
        <v>42</v>
      </c>
      <c r="V60" s="290">
        <f>data66!K50+data66!M50+data66!O50+data66!Q50</f>
        <v>17</v>
      </c>
      <c r="W60" s="339">
        <f>SUM(U60:V60)</f>
        <v>59</v>
      </c>
      <c r="X60" s="292">
        <f t="shared" ref="X60:Y60" si="182">I60+L60+O60+U60+F60</f>
        <v>115</v>
      </c>
      <c r="Y60" s="292">
        <f t="shared" si="182"/>
        <v>110</v>
      </c>
      <c r="Z60" s="340">
        <f>SUM(X60:Y60)</f>
        <v>225</v>
      </c>
      <c r="AA60" s="292">
        <f>data66!S50</f>
        <v>19</v>
      </c>
      <c r="AB60" s="292">
        <f>data66!T50</f>
        <v>8</v>
      </c>
      <c r="AC60" s="339">
        <f>SUM(AA60:AB60)</f>
        <v>27</v>
      </c>
      <c r="AD60" s="290">
        <f>data66!U50</f>
        <v>25</v>
      </c>
      <c r="AE60" s="290">
        <f>data66!V50</f>
        <v>3</v>
      </c>
      <c r="AF60" s="339">
        <f>SUM(AD60:AE60)</f>
        <v>28</v>
      </c>
      <c r="AG60" s="290">
        <f>data66!W50</f>
        <v>18</v>
      </c>
      <c r="AH60" s="290">
        <f>data66!X50</f>
        <v>2</v>
      </c>
      <c r="AI60" s="339">
        <f>SUM(AG60:AH60)</f>
        <v>20</v>
      </c>
      <c r="AJ60" s="290">
        <f>data66!Y50</f>
        <v>14</v>
      </c>
      <c r="AK60" s="290">
        <f>data66!Z50</f>
        <v>5</v>
      </c>
      <c r="AL60" s="339">
        <f>SUM(AJ60:AK60)</f>
        <v>19</v>
      </c>
      <c r="AM60" s="290">
        <f>data66!AA50+data66!AC50+data66!AE50+data66!AG50</f>
        <v>27</v>
      </c>
      <c r="AN60" s="290">
        <f>data66!AB50+data66!AD50+data66!AF50+data66!AH50</f>
        <v>7</v>
      </c>
      <c r="AO60" s="339">
        <f>SUM(AM60:AN60)</f>
        <v>34</v>
      </c>
      <c r="AP60" s="292">
        <f>AA60+AD60+AG60+AJ60+AM60</f>
        <v>103</v>
      </c>
      <c r="AQ60" s="292">
        <f>AB60+AE60+AH60+AK60+AN60</f>
        <v>25</v>
      </c>
      <c r="AR60" s="340">
        <f>SUM(AP60:AQ60)</f>
        <v>128</v>
      </c>
      <c r="AS60" s="290">
        <f t="shared" ref="AS60:AT63" si="183">F60+AA60</f>
        <v>38</v>
      </c>
      <c r="AT60" s="290">
        <f t="shared" si="183"/>
        <v>35</v>
      </c>
      <c r="AU60" s="339">
        <f t="shared" ref="AU60:AU63" si="184">SUM(AS60:AT60)</f>
        <v>73</v>
      </c>
      <c r="AV60" s="294">
        <f t="shared" ref="AV60:AW63" si="185">I60+AD60</f>
        <v>40</v>
      </c>
      <c r="AW60" s="294">
        <f t="shared" si="185"/>
        <v>21</v>
      </c>
      <c r="AX60" s="339">
        <f t="shared" ref="AX60:AX63" si="186">SUM(AV60:AW60)</f>
        <v>61</v>
      </c>
      <c r="AY60" s="290">
        <f>+L60+AG60</f>
        <v>38</v>
      </c>
      <c r="AZ60" s="290">
        <f>M60+AH60</f>
        <v>26</v>
      </c>
      <c r="BA60" s="339">
        <f t="shared" ref="BA60:BA63" si="187">SUM(AY60:AZ60)</f>
        <v>64</v>
      </c>
      <c r="BB60" s="290">
        <f t="shared" ref="BB60:BC63" si="188">O60+AJ60</f>
        <v>33</v>
      </c>
      <c r="BC60" s="290">
        <f t="shared" si="188"/>
        <v>29</v>
      </c>
      <c r="BD60" s="339">
        <f t="shared" ref="BD60:BD63" si="189">SUM(BB60:BC60)</f>
        <v>62</v>
      </c>
      <c r="BE60" s="292">
        <f t="shared" ref="BE60:BF63" si="190">U60+AM60</f>
        <v>69</v>
      </c>
      <c r="BF60" s="292">
        <f t="shared" si="190"/>
        <v>24</v>
      </c>
      <c r="BG60" s="339">
        <f t="shared" ref="BG60:BG63" si="191">SUM(BE60:BF60)</f>
        <v>93</v>
      </c>
      <c r="BH60" s="292">
        <f t="shared" ref="BH60:BH63" si="192">AS60+AV60+AY60+BB60+BE60</f>
        <v>218</v>
      </c>
      <c r="BI60" s="292">
        <f t="shared" ref="BI60:BI63" si="193">AT60+AW60+AZ60+BC60+BF60</f>
        <v>135</v>
      </c>
      <c r="BJ60" s="341">
        <f t="shared" ref="BJ60:BJ63" si="194">SUM(BH60:BI60)</f>
        <v>353</v>
      </c>
    </row>
    <row r="61" spans="1:62" ht="21.75" x14ac:dyDescent="0.5">
      <c r="A61" s="337"/>
      <c r="B61" s="338">
        <v>2</v>
      </c>
      <c r="C61" s="288" t="s">
        <v>60</v>
      </c>
      <c r="D61" s="288" t="str">
        <f>data66!A51</f>
        <v>นิติศาสตร์ (ภาคบัณฑิต)</v>
      </c>
      <c r="E61" s="289" t="s">
        <v>14</v>
      </c>
      <c r="F61" s="289">
        <f>data66!B51</f>
        <v>0</v>
      </c>
      <c r="G61" s="289">
        <f>data66!C51</f>
        <v>0</v>
      </c>
      <c r="H61" s="395">
        <f t="shared" ref="H61:H63" si="195">SUM(F61:G61)</f>
        <v>0</v>
      </c>
      <c r="I61" s="290">
        <f>data66!D51</f>
        <v>0</v>
      </c>
      <c r="J61" s="290">
        <f>data66!E51</f>
        <v>0</v>
      </c>
      <c r="K61" s="339">
        <f t="shared" ref="K61:K63" si="196">SUM(I61:J61)</f>
        <v>0</v>
      </c>
      <c r="L61" s="290">
        <f>data66!F51</f>
        <v>0</v>
      </c>
      <c r="M61" s="290">
        <f>data66!G51</f>
        <v>0</v>
      </c>
      <c r="N61" s="339">
        <f t="shared" ref="N61:N63" si="197">SUM(L61:M61)</f>
        <v>0</v>
      </c>
      <c r="O61" s="290">
        <f>data66!H51</f>
        <v>0</v>
      </c>
      <c r="P61" s="290">
        <f>data66!I51</f>
        <v>0</v>
      </c>
      <c r="Q61" s="339">
        <f t="shared" ref="Q61:Q63" si="198">SUM(O61:P61)</f>
        <v>0</v>
      </c>
      <c r="R61" s="410"/>
      <c r="S61" s="410"/>
      <c r="T61" s="410"/>
      <c r="U61" s="290">
        <f>data66!J51+data66!L51+data66!N51+data66!P51</f>
        <v>0</v>
      </c>
      <c r="V61" s="290">
        <f>data66!K51+data66!M51+data66!O51+data66!Q51</f>
        <v>0</v>
      </c>
      <c r="W61" s="339">
        <f t="shared" ref="W61:W63" si="199">SUM(U61:V61)</f>
        <v>0</v>
      </c>
      <c r="X61" s="292">
        <f t="shared" ref="X61:X63" si="200">I61+L61+O61+U61+F61</f>
        <v>0</v>
      </c>
      <c r="Y61" s="292">
        <f t="shared" ref="Y61:Y63" si="201">J61+M61+P61+V61+G61</f>
        <v>0</v>
      </c>
      <c r="Z61" s="340">
        <f t="shared" ref="Z61:Z63" si="202">SUM(X61:Y61)</f>
        <v>0</v>
      </c>
      <c r="AA61" s="292">
        <f>data66!S51</f>
        <v>8</v>
      </c>
      <c r="AB61" s="292">
        <f>data66!T51</f>
        <v>3</v>
      </c>
      <c r="AC61" s="339">
        <f>SUM(AA61:AB61)</f>
        <v>11</v>
      </c>
      <c r="AD61" s="290">
        <f>data66!U51</f>
        <v>4</v>
      </c>
      <c r="AE61" s="290">
        <f>data66!V51</f>
        <v>3</v>
      </c>
      <c r="AF61" s="339">
        <f>SUM(AD61:AE61)</f>
        <v>7</v>
      </c>
      <c r="AG61" s="290">
        <f>data66!W51</f>
        <v>6</v>
      </c>
      <c r="AH61" s="290">
        <f>data66!X51</f>
        <v>2</v>
      </c>
      <c r="AI61" s="339">
        <f>SUM(AG61:AH61)</f>
        <v>8</v>
      </c>
      <c r="AJ61" s="290">
        <f>data66!Y51</f>
        <v>1</v>
      </c>
      <c r="AK61" s="290">
        <f>data66!Z51</f>
        <v>1</v>
      </c>
      <c r="AL61" s="339">
        <f>SUM(AJ61:AK61)</f>
        <v>2</v>
      </c>
      <c r="AM61" s="290">
        <f>data66!AA51+data66!AC51+data66!AE51+data66!AG51</f>
        <v>0</v>
      </c>
      <c r="AN61" s="290">
        <f>data66!AB51+data66!AD51+data66!AF51+data66!AH51</f>
        <v>0</v>
      </c>
      <c r="AO61" s="339">
        <f>SUM(AM61:AN61)</f>
        <v>0</v>
      </c>
      <c r="AP61" s="292">
        <f>AA61+AD61+AG61+AJ61+AM61</f>
        <v>19</v>
      </c>
      <c r="AQ61" s="292">
        <f>AB61+AE61+AH61+AK61+AN61</f>
        <v>9</v>
      </c>
      <c r="AR61" s="340">
        <f>SUM(AP61:AQ61)</f>
        <v>28</v>
      </c>
      <c r="AS61" s="290">
        <f t="shared" si="183"/>
        <v>8</v>
      </c>
      <c r="AT61" s="290">
        <f t="shared" si="183"/>
        <v>3</v>
      </c>
      <c r="AU61" s="339">
        <f t="shared" ref="AU61" si="203">SUM(AS61:AT61)</f>
        <v>11</v>
      </c>
      <c r="AV61" s="294">
        <f t="shared" si="185"/>
        <v>4</v>
      </c>
      <c r="AW61" s="294">
        <f t="shared" si="185"/>
        <v>3</v>
      </c>
      <c r="AX61" s="339">
        <f t="shared" ref="AX61" si="204">SUM(AV61:AW61)</f>
        <v>7</v>
      </c>
      <c r="AY61" s="290">
        <f>+L61+AG61</f>
        <v>6</v>
      </c>
      <c r="AZ61" s="290">
        <f>M61+AH61</f>
        <v>2</v>
      </c>
      <c r="BA61" s="339">
        <f t="shared" ref="BA61" si="205">SUM(AY61:AZ61)</f>
        <v>8</v>
      </c>
      <c r="BB61" s="290">
        <f t="shared" si="188"/>
        <v>1</v>
      </c>
      <c r="BC61" s="290">
        <f t="shared" si="188"/>
        <v>1</v>
      </c>
      <c r="BD61" s="339">
        <f t="shared" ref="BD61" si="206">SUM(BB61:BC61)</f>
        <v>2</v>
      </c>
      <c r="BE61" s="292">
        <f t="shared" si="190"/>
        <v>0</v>
      </c>
      <c r="BF61" s="292">
        <f t="shared" si="190"/>
        <v>0</v>
      </c>
      <c r="BG61" s="339">
        <f t="shared" ref="BG61" si="207">SUM(BE61:BF61)</f>
        <v>0</v>
      </c>
      <c r="BH61" s="292">
        <f t="shared" ref="BH61" si="208">AS61+AV61+AY61+BB61+BE61</f>
        <v>19</v>
      </c>
      <c r="BI61" s="292">
        <f t="shared" ref="BI61" si="209">AT61+AW61+AZ61+BC61+BF61</f>
        <v>9</v>
      </c>
      <c r="BJ61" s="341">
        <f t="shared" ref="BJ61" si="210">SUM(BH61:BI61)</f>
        <v>28</v>
      </c>
    </row>
    <row r="62" spans="1:62" ht="21.75" x14ac:dyDescent="0.5">
      <c r="A62" s="286"/>
      <c r="B62" s="287">
        <v>3</v>
      </c>
      <c r="C62" s="297" t="s">
        <v>62</v>
      </c>
      <c r="D62" s="288" t="str">
        <f>data66!A52</f>
        <v>รัฐประศาสนศาสตร์</v>
      </c>
      <c r="E62" s="298" t="s">
        <v>14</v>
      </c>
      <c r="F62" s="289">
        <f>data66!B52</f>
        <v>6</v>
      </c>
      <c r="G62" s="289">
        <f>data66!C52</f>
        <v>22</v>
      </c>
      <c r="H62" s="395">
        <f t="shared" si="195"/>
        <v>28</v>
      </c>
      <c r="I62" s="290">
        <f>data66!D52</f>
        <v>8</v>
      </c>
      <c r="J62" s="290">
        <f>data66!E52</f>
        <v>10</v>
      </c>
      <c r="K62" s="339">
        <f t="shared" si="196"/>
        <v>18</v>
      </c>
      <c r="L62" s="290">
        <f>data66!F52</f>
        <v>14</v>
      </c>
      <c r="M62" s="290">
        <f>data66!G52</f>
        <v>25</v>
      </c>
      <c r="N62" s="339">
        <f t="shared" si="197"/>
        <v>39</v>
      </c>
      <c r="O62" s="290">
        <f>data66!H52</f>
        <v>15</v>
      </c>
      <c r="P62" s="290">
        <f>data66!I52</f>
        <v>30</v>
      </c>
      <c r="Q62" s="339">
        <f t="shared" si="198"/>
        <v>45</v>
      </c>
      <c r="R62" s="410"/>
      <c r="S62" s="410"/>
      <c r="T62" s="410"/>
      <c r="U62" s="290">
        <f>data66!J52+data66!L52+data66!N52+data66!P52</f>
        <v>23</v>
      </c>
      <c r="V62" s="290">
        <f>data66!K52+data66!M52+data66!O52+data66!Q52</f>
        <v>24</v>
      </c>
      <c r="W62" s="339">
        <f t="shared" si="199"/>
        <v>47</v>
      </c>
      <c r="X62" s="292">
        <f t="shared" si="200"/>
        <v>66</v>
      </c>
      <c r="Y62" s="292">
        <f t="shared" si="201"/>
        <v>111</v>
      </c>
      <c r="Z62" s="340">
        <f t="shared" si="202"/>
        <v>177</v>
      </c>
      <c r="AA62" s="292">
        <f>data66!S52</f>
        <v>0</v>
      </c>
      <c r="AB62" s="292">
        <f>data66!T52</f>
        <v>0</v>
      </c>
      <c r="AC62" s="339">
        <f t="shared" ref="AC62:AC63" si="211">SUM(AA62:AB62)</f>
        <v>0</v>
      </c>
      <c r="AD62" s="290">
        <f>data66!U52</f>
        <v>0</v>
      </c>
      <c r="AE62" s="290">
        <f>data66!V52</f>
        <v>0</v>
      </c>
      <c r="AF62" s="339">
        <f t="shared" ref="AF62:AF63" si="212">SUM(AD62:AE62)</f>
        <v>0</v>
      </c>
      <c r="AG62" s="290">
        <f>data66!W52</f>
        <v>0</v>
      </c>
      <c r="AH62" s="290">
        <f>data66!X52</f>
        <v>0</v>
      </c>
      <c r="AI62" s="339">
        <f t="shared" ref="AI62:AI63" si="213">SUM(AG62:AH62)</f>
        <v>0</v>
      </c>
      <c r="AJ62" s="290">
        <f>data66!Y52</f>
        <v>0</v>
      </c>
      <c r="AK62" s="290">
        <f>data66!Z52</f>
        <v>0</v>
      </c>
      <c r="AL62" s="339">
        <f t="shared" ref="AL62:AL63" si="214">SUM(AJ62:AK62)</f>
        <v>0</v>
      </c>
      <c r="AM62" s="290">
        <f>data66!AA52+data66!AC52+data66!AE52+data66!AG52</f>
        <v>2</v>
      </c>
      <c r="AN62" s="290">
        <f>data66!AB52+data66!AD52+data66!AF52+data66!AH52</f>
        <v>1</v>
      </c>
      <c r="AO62" s="339">
        <f t="shared" ref="AO62:AO63" si="215">SUM(AM62:AN62)</f>
        <v>3</v>
      </c>
      <c r="AP62" s="292">
        <f t="shared" ref="AP62:AP63" si="216">AA62+AD62+AG62+AJ62+AM62</f>
        <v>2</v>
      </c>
      <c r="AQ62" s="292">
        <f t="shared" ref="AQ62:AQ63" si="217">AB62+AE62+AH62+AK62+AN62</f>
        <v>1</v>
      </c>
      <c r="AR62" s="340">
        <f t="shared" ref="AR62:AR63" si="218">SUM(AP62:AQ62)</f>
        <v>3</v>
      </c>
      <c r="AS62" s="290">
        <f t="shared" si="183"/>
        <v>6</v>
      </c>
      <c r="AT62" s="290">
        <f t="shared" si="183"/>
        <v>22</v>
      </c>
      <c r="AU62" s="339">
        <f t="shared" si="184"/>
        <v>28</v>
      </c>
      <c r="AV62" s="294">
        <f t="shared" si="185"/>
        <v>8</v>
      </c>
      <c r="AW62" s="294">
        <f t="shared" si="185"/>
        <v>10</v>
      </c>
      <c r="AX62" s="339">
        <f t="shared" si="186"/>
        <v>18</v>
      </c>
      <c r="AY62" s="290">
        <f>+L62+AG62</f>
        <v>14</v>
      </c>
      <c r="AZ62" s="290">
        <f>M62+AH62</f>
        <v>25</v>
      </c>
      <c r="BA62" s="339">
        <f t="shared" si="187"/>
        <v>39</v>
      </c>
      <c r="BB62" s="290">
        <f t="shared" si="188"/>
        <v>15</v>
      </c>
      <c r="BC62" s="290">
        <f t="shared" si="188"/>
        <v>30</v>
      </c>
      <c r="BD62" s="339">
        <f t="shared" si="189"/>
        <v>45</v>
      </c>
      <c r="BE62" s="292">
        <f t="shared" si="190"/>
        <v>25</v>
      </c>
      <c r="BF62" s="292">
        <f t="shared" si="190"/>
        <v>25</v>
      </c>
      <c r="BG62" s="339">
        <f t="shared" si="191"/>
        <v>50</v>
      </c>
      <c r="BH62" s="292">
        <f t="shared" si="192"/>
        <v>68</v>
      </c>
      <c r="BI62" s="292">
        <f t="shared" si="193"/>
        <v>112</v>
      </c>
      <c r="BJ62" s="341">
        <f t="shared" si="194"/>
        <v>180</v>
      </c>
    </row>
    <row r="63" spans="1:62" ht="21.75" x14ac:dyDescent="0.5">
      <c r="A63" s="286"/>
      <c r="B63" s="287">
        <v>4</v>
      </c>
      <c r="C63" s="297" t="s">
        <v>64</v>
      </c>
      <c r="D63" s="288" t="str">
        <f>data66!A53</f>
        <v>รัฐศาสตร์</v>
      </c>
      <c r="E63" s="298" t="s">
        <v>14</v>
      </c>
      <c r="F63" s="289">
        <f>data66!B53</f>
        <v>27</v>
      </c>
      <c r="G63" s="289">
        <f>data66!C53</f>
        <v>25</v>
      </c>
      <c r="H63" s="395">
        <f t="shared" si="195"/>
        <v>52</v>
      </c>
      <c r="I63" s="290">
        <f>data66!D53</f>
        <v>23</v>
      </c>
      <c r="J63" s="290">
        <f>data66!E53</f>
        <v>26</v>
      </c>
      <c r="K63" s="339">
        <f t="shared" si="196"/>
        <v>49</v>
      </c>
      <c r="L63" s="290">
        <f>data66!F53</f>
        <v>21</v>
      </c>
      <c r="M63" s="290">
        <f>data66!G53</f>
        <v>26</v>
      </c>
      <c r="N63" s="339">
        <f t="shared" si="197"/>
        <v>47</v>
      </c>
      <c r="O63" s="290">
        <f>data66!H53</f>
        <v>23</v>
      </c>
      <c r="P63" s="290">
        <f>data66!I53</f>
        <v>40</v>
      </c>
      <c r="Q63" s="339">
        <f t="shared" si="198"/>
        <v>63</v>
      </c>
      <c r="R63" s="410"/>
      <c r="S63" s="410"/>
      <c r="T63" s="410"/>
      <c r="U63" s="290">
        <f>data66!J53+data66!L53+data66!N53+data66!P53</f>
        <v>34</v>
      </c>
      <c r="V63" s="290">
        <f>data66!K53+data66!M53+data66!O53+data66!Q53</f>
        <v>35</v>
      </c>
      <c r="W63" s="339">
        <f t="shared" si="199"/>
        <v>69</v>
      </c>
      <c r="X63" s="292">
        <f t="shared" si="200"/>
        <v>128</v>
      </c>
      <c r="Y63" s="292">
        <f t="shared" si="201"/>
        <v>152</v>
      </c>
      <c r="Z63" s="340">
        <f t="shared" si="202"/>
        <v>280</v>
      </c>
      <c r="AA63" s="292">
        <f>data66!S53</f>
        <v>0</v>
      </c>
      <c r="AB63" s="292">
        <f>data66!T53</f>
        <v>0</v>
      </c>
      <c r="AC63" s="339">
        <f t="shared" si="211"/>
        <v>0</v>
      </c>
      <c r="AD63" s="290">
        <f>data66!U53</f>
        <v>0</v>
      </c>
      <c r="AE63" s="290">
        <f>data66!V53</f>
        <v>0</v>
      </c>
      <c r="AF63" s="339">
        <f t="shared" si="212"/>
        <v>0</v>
      </c>
      <c r="AG63" s="290">
        <f>data66!W53</f>
        <v>7</v>
      </c>
      <c r="AH63" s="290">
        <f>data66!X53</f>
        <v>6</v>
      </c>
      <c r="AI63" s="339">
        <f t="shared" si="213"/>
        <v>13</v>
      </c>
      <c r="AJ63" s="290">
        <f>data66!Y53</f>
        <v>8</v>
      </c>
      <c r="AK63" s="290">
        <f>data66!Z53</f>
        <v>5</v>
      </c>
      <c r="AL63" s="339">
        <f t="shared" si="214"/>
        <v>13</v>
      </c>
      <c r="AM63" s="290">
        <f>data66!AA53+data66!AC53+data66!AE53+data66!AG53</f>
        <v>11</v>
      </c>
      <c r="AN63" s="290">
        <f>data66!AB53+data66!AD53+data66!AF53+data66!AH53</f>
        <v>8</v>
      </c>
      <c r="AO63" s="339">
        <f t="shared" si="215"/>
        <v>19</v>
      </c>
      <c r="AP63" s="292">
        <f t="shared" si="216"/>
        <v>26</v>
      </c>
      <c r="AQ63" s="292">
        <f t="shared" si="217"/>
        <v>19</v>
      </c>
      <c r="AR63" s="340">
        <f t="shared" si="218"/>
        <v>45</v>
      </c>
      <c r="AS63" s="290">
        <f t="shared" si="183"/>
        <v>27</v>
      </c>
      <c r="AT63" s="290">
        <f t="shared" si="183"/>
        <v>25</v>
      </c>
      <c r="AU63" s="339">
        <f t="shared" si="184"/>
        <v>52</v>
      </c>
      <c r="AV63" s="294">
        <f t="shared" si="185"/>
        <v>23</v>
      </c>
      <c r="AW63" s="294">
        <f t="shared" si="185"/>
        <v>26</v>
      </c>
      <c r="AX63" s="339">
        <f t="shared" si="186"/>
        <v>49</v>
      </c>
      <c r="AY63" s="290">
        <f>+L63+AG63</f>
        <v>28</v>
      </c>
      <c r="AZ63" s="290">
        <f>M63+AH63</f>
        <v>32</v>
      </c>
      <c r="BA63" s="339">
        <f t="shared" si="187"/>
        <v>60</v>
      </c>
      <c r="BB63" s="290">
        <f t="shared" si="188"/>
        <v>31</v>
      </c>
      <c r="BC63" s="290">
        <f t="shared" si="188"/>
        <v>45</v>
      </c>
      <c r="BD63" s="339">
        <f t="shared" si="189"/>
        <v>76</v>
      </c>
      <c r="BE63" s="292">
        <f t="shared" si="190"/>
        <v>45</v>
      </c>
      <c r="BF63" s="292">
        <f t="shared" si="190"/>
        <v>43</v>
      </c>
      <c r="BG63" s="339">
        <f t="shared" si="191"/>
        <v>88</v>
      </c>
      <c r="BH63" s="292">
        <f t="shared" si="192"/>
        <v>154</v>
      </c>
      <c r="BI63" s="292">
        <f t="shared" si="193"/>
        <v>171</v>
      </c>
      <c r="BJ63" s="341">
        <f t="shared" si="194"/>
        <v>325</v>
      </c>
    </row>
    <row r="64" spans="1:62" s="255" customFormat="1" ht="22.5" thickBot="1" x14ac:dyDescent="0.55000000000000004">
      <c r="A64" s="510" t="s">
        <v>66</v>
      </c>
      <c r="B64" s="511"/>
      <c r="C64" s="511"/>
      <c r="D64" s="511"/>
      <c r="E64" s="512"/>
      <c r="F64" s="342">
        <f t="shared" ref="F64:I64" si="219">SUM(F60:F63)</f>
        <v>52</v>
      </c>
      <c r="G64" s="342">
        <f t="shared" si="219"/>
        <v>74</v>
      </c>
      <c r="H64" s="342">
        <f t="shared" si="219"/>
        <v>126</v>
      </c>
      <c r="I64" s="342">
        <f t="shared" si="219"/>
        <v>46</v>
      </c>
      <c r="J64" s="342">
        <f t="shared" ref="J64:AQ64" si="220">SUM(J60:J63)</f>
        <v>54</v>
      </c>
      <c r="K64" s="342">
        <f t="shared" si="220"/>
        <v>100</v>
      </c>
      <c r="L64" s="342">
        <f t="shared" si="220"/>
        <v>55</v>
      </c>
      <c r="M64" s="342">
        <f t="shared" si="220"/>
        <v>75</v>
      </c>
      <c r="N64" s="342">
        <f t="shared" si="220"/>
        <v>130</v>
      </c>
      <c r="O64" s="342">
        <f t="shared" si="220"/>
        <v>57</v>
      </c>
      <c r="P64" s="342">
        <f t="shared" si="220"/>
        <v>94</v>
      </c>
      <c r="Q64" s="342">
        <f t="shared" si="220"/>
        <v>151</v>
      </c>
      <c r="R64" s="412"/>
      <c r="S64" s="412"/>
      <c r="T64" s="412"/>
      <c r="U64" s="342">
        <f t="shared" si="220"/>
        <v>99</v>
      </c>
      <c r="V64" s="342">
        <f t="shared" si="220"/>
        <v>76</v>
      </c>
      <c r="W64" s="342">
        <f t="shared" si="220"/>
        <v>175</v>
      </c>
      <c r="X64" s="342">
        <f t="shared" si="220"/>
        <v>309</v>
      </c>
      <c r="Y64" s="342">
        <f t="shared" si="220"/>
        <v>373</v>
      </c>
      <c r="Z64" s="342">
        <f t="shared" si="220"/>
        <v>682</v>
      </c>
      <c r="AA64" s="342">
        <f t="shared" si="220"/>
        <v>27</v>
      </c>
      <c r="AB64" s="342">
        <f t="shared" si="220"/>
        <v>11</v>
      </c>
      <c r="AC64" s="342">
        <f t="shared" si="220"/>
        <v>38</v>
      </c>
      <c r="AD64" s="342">
        <f t="shared" si="220"/>
        <v>29</v>
      </c>
      <c r="AE64" s="342">
        <f t="shared" si="220"/>
        <v>6</v>
      </c>
      <c r="AF64" s="342">
        <f t="shared" si="220"/>
        <v>35</v>
      </c>
      <c r="AG64" s="342">
        <f t="shared" si="220"/>
        <v>31</v>
      </c>
      <c r="AH64" s="342">
        <f t="shared" si="220"/>
        <v>10</v>
      </c>
      <c r="AI64" s="342">
        <f t="shared" si="220"/>
        <v>41</v>
      </c>
      <c r="AJ64" s="342">
        <f t="shared" si="220"/>
        <v>23</v>
      </c>
      <c r="AK64" s="342">
        <f t="shared" si="220"/>
        <v>11</v>
      </c>
      <c r="AL64" s="342">
        <f t="shared" si="220"/>
        <v>34</v>
      </c>
      <c r="AM64" s="342">
        <f t="shared" si="220"/>
        <v>40</v>
      </c>
      <c r="AN64" s="342">
        <f t="shared" si="220"/>
        <v>16</v>
      </c>
      <c r="AO64" s="342">
        <f t="shared" si="220"/>
        <v>56</v>
      </c>
      <c r="AP64" s="342">
        <f t="shared" si="220"/>
        <v>150</v>
      </c>
      <c r="AQ64" s="342">
        <f t="shared" si="220"/>
        <v>54</v>
      </c>
      <c r="AR64" s="342">
        <f t="shared" ref="AR64" si="221">SUM(AR60:AR63)</f>
        <v>204</v>
      </c>
      <c r="AS64" s="342">
        <f t="shared" ref="AS64" si="222">SUM(AS60:AS63)</f>
        <v>79</v>
      </c>
      <c r="AT64" s="342">
        <f t="shared" ref="AT64" si="223">SUM(AT60:AT63)</f>
        <v>85</v>
      </c>
      <c r="AU64" s="342">
        <f t="shared" ref="AU64" si="224">SUM(AU60:AU63)</f>
        <v>164</v>
      </c>
      <c r="AV64" s="342">
        <f t="shared" ref="AV64" si="225">SUM(AV60:AV63)</f>
        <v>75</v>
      </c>
      <c r="AW64" s="342">
        <f t="shared" ref="AW64" si="226">SUM(AW60:AW63)</f>
        <v>60</v>
      </c>
      <c r="AX64" s="342">
        <f t="shared" ref="AX64" si="227">SUM(AX60:AX63)</f>
        <v>135</v>
      </c>
      <c r="AY64" s="342">
        <f t="shared" ref="AY64" si="228">SUM(AY60:AY63)</f>
        <v>86</v>
      </c>
      <c r="AZ64" s="342">
        <f t="shared" ref="AZ64" si="229">SUM(AZ60:AZ63)</f>
        <v>85</v>
      </c>
      <c r="BA64" s="342">
        <f t="shared" ref="BA64" si="230">SUM(BA60:BA63)</f>
        <v>171</v>
      </c>
      <c r="BB64" s="342">
        <f t="shared" ref="BB64" si="231">SUM(BB60:BB63)</f>
        <v>80</v>
      </c>
      <c r="BC64" s="342">
        <f t="shared" ref="BC64" si="232">SUM(BC60:BC63)</f>
        <v>105</v>
      </c>
      <c r="BD64" s="342">
        <f t="shared" ref="BD64" si="233">SUM(BD60:BD63)</f>
        <v>185</v>
      </c>
      <c r="BE64" s="342">
        <f t="shared" ref="BE64" si="234">SUM(BE60:BE63)</f>
        <v>139</v>
      </c>
      <c r="BF64" s="342">
        <f t="shared" ref="BF64" si="235">SUM(BF60:BF63)</f>
        <v>92</v>
      </c>
      <c r="BG64" s="342">
        <f t="shared" ref="BG64" si="236">SUM(BG60:BG63)</f>
        <v>231</v>
      </c>
      <c r="BH64" s="342">
        <f t="shared" ref="BH64" si="237">SUM(BH60:BH63)</f>
        <v>459</v>
      </c>
      <c r="BI64" s="342">
        <f t="shared" ref="BI64" si="238">SUM(BI60:BI63)</f>
        <v>427</v>
      </c>
      <c r="BJ64" s="342">
        <f t="shared" ref="BJ64" si="239">SUM(BJ60:BJ63)</f>
        <v>886</v>
      </c>
    </row>
    <row r="65" spans="1:62" s="255" customFormat="1" ht="22.5" thickBot="1" x14ac:dyDescent="0.55000000000000004">
      <c r="A65" s="343" t="s">
        <v>129</v>
      </c>
      <c r="B65" s="344"/>
      <c r="C65" s="344"/>
      <c r="D65" s="344"/>
      <c r="E65" s="344"/>
      <c r="F65" s="382"/>
      <c r="G65" s="382"/>
      <c r="H65" s="382"/>
      <c r="I65" s="345"/>
      <c r="J65" s="345"/>
      <c r="K65" s="345"/>
      <c r="L65" s="345"/>
      <c r="M65" s="345"/>
      <c r="N65" s="345"/>
      <c r="O65" s="345"/>
      <c r="P65" s="345"/>
      <c r="Q65" s="345"/>
      <c r="R65" s="345"/>
      <c r="S65" s="345"/>
      <c r="T65" s="345"/>
      <c r="U65" s="345"/>
      <c r="V65" s="345"/>
      <c r="W65" s="345"/>
      <c r="X65" s="345"/>
      <c r="Y65" s="345"/>
      <c r="Z65" s="345"/>
      <c r="AA65" s="345"/>
      <c r="AB65" s="345"/>
      <c r="AC65" s="345"/>
      <c r="AD65" s="345"/>
      <c r="AE65" s="345"/>
      <c r="AF65" s="345"/>
      <c r="AG65" s="345"/>
      <c r="AH65" s="345"/>
      <c r="AI65" s="345"/>
      <c r="AJ65" s="345"/>
      <c r="AK65" s="345"/>
      <c r="AL65" s="345"/>
      <c r="AM65" s="345"/>
      <c r="AN65" s="345"/>
      <c r="AO65" s="345"/>
      <c r="AP65" s="345"/>
      <c r="AQ65" s="345"/>
      <c r="AR65" s="345"/>
      <c r="AS65" s="345"/>
      <c r="AT65" s="345"/>
      <c r="AU65" s="345"/>
      <c r="AV65" s="345"/>
      <c r="AW65" s="345"/>
      <c r="AX65" s="345"/>
      <c r="AY65" s="345"/>
      <c r="AZ65" s="345"/>
      <c r="BA65" s="345"/>
      <c r="BB65" s="345"/>
      <c r="BC65" s="345"/>
      <c r="BD65" s="345"/>
      <c r="BE65" s="345"/>
      <c r="BF65" s="345"/>
      <c r="BG65" s="345"/>
      <c r="BH65" s="345"/>
      <c r="BI65" s="345"/>
      <c r="BJ65" s="346"/>
    </row>
    <row r="66" spans="1:62" ht="22.5" thickBot="1" x14ac:dyDescent="0.55000000000000004">
      <c r="A66" s="347"/>
      <c r="B66" s="348">
        <v>1</v>
      </c>
      <c r="C66" s="349" t="s">
        <v>130</v>
      </c>
      <c r="D66" s="349" t="str">
        <f>data66!A54</f>
        <v>พยาบาล</v>
      </c>
      <c r="E66" s="350" t="s">
        <v>14</v>
      </c>
      <c r="F66" s="350">
        <f>data66!B54</f>
        <v>4</v>
      </c>
      <c r="G66" s="350">
        <f>data66!C54</f>
        <v>51</v>
      </c>
      <c r="H66" s="396">
        <f>SUM(F66:G66)</f>
        <v>55</v>
      </c>
      <c r="I66" s="399">
        <f>data66!D54</f>
        <v>5</v>
      </c>
      <c r="J66" s="399">
        <f>data66!E54</f>
        <v>49</v>
      </c>
      <c r="K66" s="400">
        <f>SUM(I66:J66)</f>
        <v>54</v>
      </c>
      <c r="L66" s="399">
        <f>data66!F54</f>
        <v>4</v>
      </c>
      <c r="M66" s="399">
        <f>data66!G54</f>
        <v>51</v>
      </c>
      <c r="N66" s="400">
        <f>SUM(L66:M66)</f>
        <v>55</v>
      </c>
      <c r="O66" s="399">
        <f>data66!H54</f>
        <v>10</v>
      </c>
      <c r="P66" s="399">
        <f>data66!I54</f>
        <v>40</v>
      </c>
      <c r="Q66" s="400">
        <f t="shared" ref="Q66" si="240">SUM(O66:P66)</f>
        <v>50</v>
      </c>
      <c r="R66" s="413"/>
      <c r="S66" s="413"/>
      <c r="T66" s="413"/>
      <c r="U66" s="399"/>
      <c r="V66" s="399"/>
      <c r="W66" s="400"/>
      <c r="X66" s="399">
        <f>I66+L66+O66+U66+F66</f>
        <v>23</v>
      </c>
      <c r="Y66" s="399">
        <f>J66+M66+P66+V66+G66</f>
        <v>191</v>
      </c>
      <c r="Z66" s="400">
        <f>SUM(X66:Y66)</f>
        <v>214</v>
      </c>
      <c r="AA66" s="399"/>
      <c r="AB66" s="399"/>
      <c r="AC66" s="404"/>
      <c r="AD66" s="399"/>
      <c r="AE66" s="399"/>
      <c r="AF66" s="404"/>
      <c r="AG66" s="399"/>
      <c r="AH66" s="399"/>
      <c r="AI66" s="404"/>
      <c r="AJ66" s="399"/>
      <c r="AK66" s="399"/>
      <c r="AL66" s="404"/>
      <c r="AM66" s="399"/>
      <c r="AN66" s="399"/>
      <c r="AO66" s="404"/>
      <c r="AP66" s="399"/>
      <c r="AQ66" s="399"/>
      <c r="AR66" s="404"/>
      <c r="AS66" s="402">
        <f>F66+AA66</f>
        <v>4</v>
      </c>
      <c r="AT66" s="402">
        <f>G66+AB66</f>
        <v>51</v>
      </c>
      <c r="AU66" s="401">
        <f t="shared" ref="AU66" si="241">SUM(AS66:AT66)</f>
        <v>55</v>
      </c>
      <c r="AV66" s="403">
        <f>I66+AD66</f>
        <v>5</v>
      </c>
      <c r="AW66" s="403">
        <f>J66+AE66</f>
        <v>49</v>
      </c>
      <c r="AX66" s="401">
        <f t="shared" ref="AX66" si="242">SUM(AV66:AW66)</f>
        <v>54</v>
      </c>
      <c r="AY66" s="402">
        <f>+L66+AG66</f>
        <v>4</v>
      </c>
      <c r="AZ66" s="402">
        <f>M66+AH66</f>
        <v>51</v>
      </c>
      <c r="BA66" s="401">
        <f t="shared" ref="BA66" si="243">SUM(AY66:AZ66)</f>
        <v>55</v>
      </c>
      <c r="BB66" s="402">
        <f t="shared" ref="BB66" si="244">O66+AJ66</f>
        <v>10</v>
      </c>
      <c r="BC66" s="402">
        <f t="shared" ref="BC66" si="245">P66+AK66</f>
        <v>40</v>
      </c>
      <c r="BD66" s="401">
        <f t="shared" ref="BD66" si="246">SUM(BB66:BC66)</f>
        <v>50</v>
      </c>
      <c r="BE66" s="404">
        <f t="shared" ref="BE66" si="247">U66+AM66</f>
        <v>0</v>
      </c>
      <c r="BF66" s="404">
        <f t="shared" ref="BF66" si="248">V66+AN66</f>
        <v>0</v>
      </c>
      <c r="BG66" s="401">
        <f t="shared" ref="BG66" si="249">SUM(BE66:BF66)</f>
        <v>0</v>
      </c>
      <c r="BH66" s="404">
        <f t="shared" ref="BH66" si="250">AS66+AV66+AY66+BB66+BE66</f>
        <v>23</v>
      </c>
      <c r="BI66" s="404">
        <f t="shared" ref="BI66" si="251">AT66+AW66+AZ66+BC66+BF66</f>
        <v>191</v>
      </c>
      <c r="BJ66" s="405">
        <f t="shared" ref="BJ66" si="252">SUM(BH66:BI66)</f>
        <v>214</v>
      </c>
    </row>
    <row r="67" spans="1:62" s="398" customFormat="1" ht="22.5" thickBot="1" x14ac:dyDescent="0.55000000000000004">
      <c r="A67" s="507" t="s">
        <v>117</v>
      </c>
      <c r="B67" s="508"/>
      <c r="C67" s="508"/>
      <c r="D67" s="509"/>
      <c r="E67" s="351"/>
      <c r="F67" s="397">
        <f>F66</f>
        <v>4</v>
      </c>
      <c r="G67" s="397">
        <f t="shared" ref="G67:Q67" si="253">G66</f>
        <v>51</v>
      </c>
      <c r="H67" s="397">
        <f t="shared" si="253"/>
        <v>55</v>
      </c>
      <c r="I67" s="397">
        <f t="shared" si="253"/>
        <v>5</v>
      </c>
      <c r="J67" s="397">
        <f t="shared" si="253"/>
        <v>49</v>
      </c>
      <c r="K67" s="397">
        <f t="shared" si="253"/>
        <v>54</v>
      </c>
      <c r="L67" s="397">
        <f t="shared" si="253"/>
        <v>4</v>
      </c>
      <c r="M67" s="397">
        <f t="shared" si="253"/>
        <v>51</v>
      </c>
      <c r="N67" s="397">
        <f t="shared" si="253"/>
        <v>55</v>
      </c>
      <c r="O67" s="397">
        <f t="shared" si="253"/>
        <v>10</v>
      </c>
      <c r="P67" s="397">
        <f t="shared" si="253"/>
        <v>40</v>
      </c>
      <c r="Q67" s="397">
        <f t="shared" si="253"/>
        <v>50</v>
      </c>
      <c r="R67" s="414"/>
      <c r="S67" s="414"/>
      <c r="T67" s="414"/>
      <c r="U67" s="397"/>
      <c r="V67" s="397"/>
      <c r="W67" s="397"/>
      <c r="X67" s="397">
        <f t="shared" ref="X67" si="254">X66</f>
        <v>23</v>
      </c>
      <c r="Y67" s="397">
        <f t="shared" ref="Y67" si="255">Y66</f>
        <v>191</v>
      </c>
      <c r="Z67" s="397">
        <f t="shared" ref="Z67" si="256">Z66</f>
        <v>214</v>
      </c>
      <c r="AA67" s="397"/>
      <c r="AB67" s="397"/>
      <c r="AC67" s="397"/>
      <c r="AD67" s="397"/>
      <c r="AE67" s="397"/>
      <c r="AF67" s="397"/>
      <c r="AG67" s="397"/>
      <c r="AH67" s="397"/>
      <c r="AI67" s="397"/>
      <c r="AJ67" s="397"/>
      <c r="AK67" s="397"/>
      <c r="AL67" s="397"/>
      <c r="AM67" s="397"/>
      <c r="AN67" s="397"/>
      <c r="AO67" s="397"/>
      <c r="AP67" s="397"/>
      <c r="AQ67" s="397"/>
      <c r="AR67" s="397"/>
      <c r="AS67" s="397">
        <f t="shared" ref="AS67:BJ67" si="257">AS66</f>
        <v>4</v>
      </c>
      <c r="AT67" s="397">
        <f t="shared" si="257"/>
        <v>51</v>
      </c>
      <c r="AU67" s="397">
        <f t="shared" si="257"/>
        <v>55</v>
      </c>
      <c r="AV67" s="397">
        <f t="shared" si="257"/>
        <v>5</v>
      </c>
      <c r="AW67" s="397">
        <f t="shared" si="257"/>
        <v>49</v>
      </c>
      <c r="AX67" s="397">
        <f t="shared" si="257"/>
        <v>54</v>
      </c>
      <c r="AY67" s="397">
        <f t="shared" si="257"/>
        <v>4</v>
      </c>
      <c r="AZ67" s="397">
        <f t="shared" si="257"/>
        <v>51</v>
      </c>
      <c r="BA67" s="397">
        <f t="shared" si="257"/>
        <v>55</v>
      </c>
      <c r="BB67" s="397">
        <f t="shared" si="257"/>
        <v>10</v>
      </c>
      <c r="BC67" s="397">
        <f t="shared" si="257"/>
        <v>40</v>
      </c>
      <c r="BD67" s="397">
        <f t="shared" si="257"/>
        <v>50</v>
      </c>
      <c r="BE67" s="397">
        <f t="shared" si="257"/>
        <v>0</v>
      </c>
      <c r="BF67" s="397">
        <f t="shared" si="257"/>
        <v>0</v>
      </c>
      <c r="BG67" s="397">
        <f t="shared" si="257"/>
        <v>0</v>
      </c>
      <c r="BH67" s="397">
        <f t="shared" si="257"/>
        <v>23</v>
      </c>
      <c r="BI67" s="397">
        <f t="shared" si="257"/>
        <v>191</v>
      </c>
      <c r="BJ67" s="397">
        <f t="shared" si="257"/>
        <v>214</v>
      </c>
    </row>
    <row r="68" spans="1:62" s="255" customFormat="1" ht="22.5" thickBot="1" x14ac:dyDescent="0.55000000000000004">
      <c r="A68" s="489" t="s">
        <v>67</v>
      </c>
      <c r="B68" s="490"/>
      <c r="C68" s="490"/>
      <c r="D68" s="490"/>
      <c r="E68" s="491"/>
      <c r="F68" s="352">
        <f>F19+F37+F48+F58+F64+F67</f>
        <v>484</v>
      </c>
      <c r="G68" s="352">
        <f t="shared" ref="G68:BJ68" si="258">G19+G37+G48+G58+G64+G67</f>
        <v>998</v>
      </c>
      <c r="H68" s="352">
        <f t="shared" si="258"/>
        <v>1482</v>
      </c>
      <c r="I68" s="352">
        <f t="shared" si="258"/>
        <v>434</v>
      </c>
      <c r="J68" s="352">
        <f t="shared" si="258"/>
        <v>867</v>
      </c>
      <c r="K68" s="352">
        <f t="shared" si="258"/>
        <v>1301</v>
      </c>
      <c r="L68" s="352">
        <f t="shared" si="258"/>
        <v>481</v>
      </c>
      <c r="M68" s="352">
        <f t="shared" si="258"/>
        <v>934</v>
      </c>
      <c r="N68" s="352">
        <f t="shared" si="258"/>
        <v>1408</v>
      </c>
      <c r="O68" s="352">
        <f t="shared" si="258"/>
        <v>409</v>
      </c>
      <c r="P68" s="352">
        <f t="shared" si="258"/>
        <v>952</v>
      </c>
      <c r="Q68" s="352">
        <f t="shared" si="258"/>
        <v>1361</v>
      </c>
      <c r="R68" s="352">
        <f t="shared" si="258"/>
        <v>168</v>
      </c>
      <c r="S68" s="352">
        <f t="shared" si="258"/>
        <v>426</v>
      </c>
      <c r="T68" s="352">
        <f t="shared" si="258"/>
        <v>594</v>
      </c>
      <c r="U68" s="352">
        <f t="shared" si="258"/>
        <v>436</v>
      </c>
      <c r="V68" s="352">
        <f t="shared" si="258"/>
        <v>476</v>
      </c>
      <c r="W68" s="352">
        <f t="shared" si="258"/>
        <v>909</v>
      </c>
      <c r="X68" s="352">
        <f t="shared" si="258"/>
        <v>2412</v>
      </c>
      <c r="Y68" s="352">
        <f t="shared" si="258"/>
        <v>4653</v>
      </c>
      <c r="Z68" s="352">
        <f t="shared" si="258"/>
        <v>7065</v>
      </c>
      <c r="AA68" s="352">
        <f t="shared" si="258"/>
        <v>81</v>
      </c>
      <c r="AB68" s="352">
        <f t="shared" si="258"/>
        <v>81</v>
      </c>
      <c r="AC68" s="352">
        <f t="shared" si="258"/>
        <v>162</v>
      </c>
      <c r="AD68" s="352">
        <f t="shared" si="258"/>
        <v>69</v>
      </c>
      <c r="AE68" s="352">
        <f t="shared" si="258"/>
        <v>51</v>
      </c>
      <c r="AF68" s="352">
        <f t="shared" si="258"/>
        <v>120</v>
      </c>
      <c r="AG68" s="352">
        <f t="shared" si="258"/>
        <v>74</v>
      </c>
      <c r="AH68" s="352">
        <f t="shared" si="258"/>
        <v>54</v>
      </c>
      <c r="AI68" s="352">
        <f t="shared" si="258"/>
        <v>128</v>
      </c>
      <c r="AJ68" s="352">
        <f t="shared" si="258"/>
        <v>49</v>
      </c>
      <c r="AK68" s="352">
        <f t="shared" si="258"/>
        <v>28</v>
      </c>
      <c r="AL68" s="352">
        <f t="shared" si="258"/>
        <v>77</v>
      </c>
      <c r="AM68" s="352">
        <f t="shared" si="258"/>
        <v>84</v>
      </c>
      <c r="AN68" s="352">
        <f t="shared" si="258"/>
        <v>59</v>
      </c>
      <c r="AO68" s="352">
        <f t="shared" si="258"/>
        <v>143</v>
      </c>
      <c r="AP68" s="352">
        <f t="shared" si="258"/>
        <v>357</v>
      </c>
      <c r="AQ68" s="352">
        <f t="shared" si="258"/>
        <v>273</v>
      </c>
      <c r="AR68" s="352">
        <f t="shared" si="258"/>
        <v>630</v>
      </c>
      <c r="AS68" s="352">
        <f t="shared" si="258"/>
        <v>565</v>
      </c>
      <c r="AT68" s="352">
        <f t="shared" si="258"/>
        <v>1079</v>
      </c>
      <c r="AU68" s="352">
        <f t="shared" si="258"/>
        <v>1644</v>
      </c>
      <c r="AV68" s="352">
        <f t="shared" si="258"/>
        <v>503</v>
      </c>
      <c r="AW68" s="352">
        <f t="shared" si="258"/>
        <v>918</v>
      </c>
      <c r="AX68" s="352">
        <f t="shared" si="258"/>
        <v>1421</v>
      </c>
      <c r="AY68" s="352">
        <f t="shared" si="258"/>
        <v>555</v>
      </c>
      <c r="AZ68" s="352">
        <f t="shared" si="258"/>
        <v>988</v>
      </c>
      <c r="BA68" s="352">
        <f t="shared" si="258"/>
        <v>1543</v>
      </c>
      <c r="BB68" s="352">
        <f t="shared" si="258"/>
        <v>458</v>
      </c>
      <c r="BC68" s="352">
        <f t="shared" si="258"/>
        <v>980</v>
      </c>
      <c r="BD68" s="352">
        <f t="shared" si="258"/>
        <v>1438</v>
      </c>
      <c r="BE68" s="352">
        <f t="shared" si="258"/>
        <v>688</v>
      </c>
      <c r="BF68" s="352">
        <f t="shared" si="258"/>
        <v>961</v>
      </c>
      <c r="BG68" s="352">
        <f t="shared" si="258"/>
        <v>1649</v>
      </c>
      <c r="BH68" s="352">
        <f t="shared" si="258"/>
        <v>2769</v>
      </c>
      <c r="BI68" s="352">
        <f t="shared" si="258"/>
        <v>4926</v>
      </c>
      <c r="BJ68" s="352">
        <f t="shared" si="258"/>
        <v>7695</v>
      </c>
    </row>
    <row r="69" spans="1:62" s="193" customFormat="1" x14ac:dyDescent="0.35"/>
    <row r="70" spans="1:62" s="231" customFormat="1" ht="24" x14ac:dyDescent="0.55000000000000004">
      <c r="A70" s="231" t="s">
        <v>162</v>
      </c>
      <c r="P70" s="363"/>
      <c r="Q70" s="363"/>
      <c r="R70" s="363"/>
      <c r="S70" s="363"/>
      <c r="T70" s="363"/>
      <c r="U70" s="363"/>
      <c r="V70" s="363"/>
      <c r="W70" s="363"/>
      <c r="X70" s="363"/>
      <c r="Y70" s="363"/>
      <c r="Z70" s="363"/>
      <c r="AA70" s="363"/>
      <c r="AB70" s="363"/>
      <c r="AC70" s="363"/>
      <c r="AD70" s="363"/>
      <c r="AE70" s="363"/>
      <c r="AF70" s="363"/>
      <c r="AG70" s="363"/>
    </row>
    <row r="71" spans="1:62" s="235" customFormat="1" ht="24" x14ac:dyDescent="0.55000000000000004">
      <c r="A71" s="231" t="s">
        <v>128</v>
      </c>
      <c r="B71" s="232">
        <v>4</v>
      </c>
      <c r="C71" s="235" t="s">
        <v>163</v>
      </c>
      <c r="D71" s="231"/>
      <c r="E71" s="231"/>
      <c r="F71" s="231"/>
      <c r="G71" s="231"/>
      <c r="H71" s="231"/>
      <c r="I71" s="231"/>
      <c r="J71" s="231"/>
      <c r="K71" s="355"/>
      <c r="L71" s="232"/>
      <c r="M71" s="232"/>
      <c r="N71" s="356"/>
      <c r="O71" s="232"/>
      <c r="P71" s="358"/>
      <c r="Q71" s="359"/>
      <c r="R71" s="359"/>
      <c r="S71" s="359"/>
      <c r="T71" s="359"/>
      <c r="U71" s="358"/>
      <c r="V71" s="358"/>
      <c r="W71" s="360"/>
      <c r="X71" s="359"/>
      <c r="Y71" s="360"/>
      <c r="Z71" s="359"/>
      <c r="AA71" s="359"/>
      <c r="AB71" s="359"/>
      <c r="AC71" s="359"/>
      <c r="AD71" s="358"/>
      <c r="AE71" s="358"/>
      <c r="AF71" s="364"/>
      <c r="AG71" s="363"/>
      <c r="AH71" s="231"/>
      <c r="AI71" s="355"/>
      <c r="AJ71" s="231"/>
      <c r="AK71" s="231"/>
      <c r="AL71" s="355"/>
      <c r="AM71" s="231"/>
      <c r="AN71" s="231"/>
      <c r="AO71" s="355"/>
      <c r="AP71" s="355"/>
      <c r="AQ71" s="355"/>
      <c r="AR71" s="355"/>
      <c r="AS71" s="231"/>
      <c r="AT71" s="231"/>
      <c r="AU71" s="355"/>
      <c r="AX71" s="357"/>
      <c r="BA71" s="357"/>
      <c r="BD71" s="357"/>
      <c r="BE71" s="357"/>
      <c r="BF71" s="357"/>
      <c r="BG71" s="357"/>
      <c r="BH71" s="357"/>
      <c r="BI71" s="357"/>
      <c r="BJ71" s="357"/>
    </row>
    <row r="72" spans="1:62" s="235" customFormat="1" ht="24" x14ac:dyDescent="0.55000000000000004">
      <c r="A72" s="231" t="s">
        <v>128</v>
      </c>
      <c r="B72" s="232">
        <v>10</v>
      </c>
      <c r="C72" s="231" t="s">
        <v>164</v>
      </c>
      <c r="D72" s="231"/>
      <c r="E72" s="231"/>
      <c r="F72" s="231"/>
      <c r="G72" s="231"/>
      <c r="H72" s="231"/>
      <c r="I72" s="231"/>
      <c r="J72" s="231"/>
      <c r="K72" s="355"/>
      <c r="L72" s="232"/>
      <c r="M72" s="232"/>
      <c r="N72" s="356"/>
      <c r="O72" s="232"/>
      <c r="P72" s="358"/>
      <c r="Q72" s="359"/>
      <c r="R72" s="359"/>
      <c r="S72" s="359"/>
      <c r="T72" s="359"/>
      <c r="U72" s="358"/>
      <c r="V72" s="358"/>
      <c r="W72" s="360"/>
      <c r="X72" s="359"/>
      <c r="Y72" s="360"/>
      <c r="Z72" s="359"/>
      <c r="AA72" s="359"/>
      <c r="AB72" s="359"/>
      <c r="AC72" s="359"/>
      <c r="AD72" s="358"/>
      <c r="AE72" s="358"/>
      <c r="AF72" s="364"/>
      <c r="AG72" s="363"/>
      <c r="AH72" s="231"/>
      <c r="AI72" s="355"/>
      <c r="AJ72" s="231"/>
      <c r="AK72" s="231"/>
      <c r="AL72" s="355"/>
      <c r="AM72" s="231"/>
      <c r="AN72" s="231"/>
      <c r="AO72" s="355"/>
      <c r="AP72" s="355"/>
      <c r="AQ72" s="355"/>
      <c r="AR72" s="355"/>
      <c r="AS72" s="231"/>
      <c r="AT72" s="231"/>
      <c r="AU72" s="355"/>
      <c r="AX72" s="357"/>
      <c r="BA72" s="357"/>
      <c r="BD72" s="357"/>
      <c r="BE72" s="357"/>
      <c r="BF72" s="357"/>
      <c r="BG72" s="357"/>
      <c r="BH72" s="357"/>
      <c r="BI72" s="357"/>
      <c r="BJ72" s="357"/>
    </row>
    <row r="73" spans="1:62" ht="24" x14ac:dyDescent="0.55000000000000004">
      <c r="A73" s="231" t="s">
        <v>128</v>
      </c>
      <c r="B73" s="232">
        <v>11</v>
      </c>
      <c r="C73" s="231" t="s">
        <v>165</v>
      </c>
      <c r="O73" s="232"/>
      <c r="P73" s="358"/>
      <c r="Q73" s="359"/>
      <c r="R73" s="359"/>
      <c r="S73" s="359"/>
      <c r="T73" s="359"/>
      <c r="U73" s="358"/>
      <c r="V73" s="358"/>
      <c r="W73" s="360"/>
      <c r="X73" s="359"/>
      <c r="Y73" s="360"/>
      <c r="Z73" s="359"/>
      <c r="AA73" s="359"/>
      <c r="AB73" s="359"/>
      <c r="AC73" s="359"/>
      <c r="AD73" s="358"/>
      <c r="AE73" s="358"/>
      <c r="AF73" s="364"/>
      <c r="AG73" s="363"/>
      <c r="AH73" s="231"/>
      <c r="AI73" s="355"/>
    </row>
    <row r="74" spans="1:62" ht="24" x14ac:dyDescent="0.55000000000000004">
      <c r="O74" s="232"/>
      <c r="P74" s="358"/>
      <c r="Q74" s="359"/>
      <c r="R74" s="359"/>
      <c r="S74" s="359"/>
      <c r="T74" s="359"/>
      <c r="U74" s="358"/>
      <c r="V74" s="358"/>
      <c r="W74" s="360"/>
      <c r="X74" s="359"/>
      <c r="Y74" s="360"/>
      <c r="Z74" s="359"/>
      <c r="AA74" s="359"/>
      <c r="AB74" s="359"/>
      <c r="AC74" s="359"/>
      <c r="AD74" s="358"/>
      <c r="AE74" s="358"/>
      <c r="AF74" s="364"/>
      <c r="AG74" s="363"/>
      <c r="AH74" s="231"/>
      <c r="AI74" s="355"/>
    </row>
    <row r="75" spans="1:62" ht="24" x14ac:dyDescent="0.55000000000000004">
      <c r="O75" s="232"/>
      <c r="P75" s="358"/>
      <c r="Q75" s="359"/>
      <c r="R75" s="359"/>
      <c r="S75" s="359"/>
      <c r="T75" s="359"/>
      <c r="U75" s="358"/>
      <c r="V75" s="358"/>
      <c r="W75" s="360"/>
      <c r="X75" s="359"/>
      <c r="Y75" s="360"/>
      <c r="Z75" s="359"/>
      <c r="AA75" s="359"/>
      <c r="AB75" s="359"/>
      <c r="AC75" s="359"/>
      <c r="AD75" s="358"/>
      <c r="AE75" s="358"/>
      <c r="AF75" s="364"/>
      <c r="AG75" s="363"/>
      <c r="AH75" s="231"/>
      <c r="AI75" s="355"/>
    </row>
    <row r="76" spans="1:62" ht="24" x14ac:dyDescent="0.55000000000000004">
      <c r="O76" s="232"/>
      <c r="P76" s="358"/>
      <c r="Q76" s="359"/>
      <c r="R76" s="359"/>
      <c r="S76" s="359"/>
      <c r="T76" s="359"/>
      <c r="U76" s="358"/>
      <c r="V76" s="358"/>
      <c r="W76" s="359"/>
      <c r="X76" s="359"/>
      <c r="Y76" s="360"/>
      <c r="Z76" s="359"/>
      <c r="AA76" s="359"/>
      <c r="AB76" s="359"/>
      <c r="AC76" s="359"/>
      <c r="AD76" s="358"/>
      <c r="AE76" s="358"/>
      <c r="AF76" s="364"/>
      <c r="AG76" s="363"/>
      <c r="AH76" s="231"/>
      <c r="AI76" s="355"/>
    </row>
    <row r="77" spans="1:62" ht="24" x14ac:dyDescent="0.55000000000000004">
      <c r="P77" s="358"/>
      <c r="Q77" s="359"/>
      <c r="R77" s="359"/>
      <c r="S77" s="359"/>
      <c r="T77" s="359"/>
      <c r="U77" s="358"/>
      <c r="V77" s="358"/>
      <c r="W77" s="360"/>
      <c r="X77" s="359"/>
      <c r="Y77" s="360"/>
      <c r="Z77" s="359"/>
      <c r="AA77" s="358"/>
      <c r="AB77" s="359"/>
      <c r="AC77" s="359"/>
      <c r="AD77" s="358"/>
      <c r="AE77" s="358"/>
      <c r="AF77" s="364"/>
      <c r="AG77" s="363"/>
      <c r="AH77" s="231"/>
      <c r="AI77" s="355"/>
    </row>
    <row r="78" spans="1:62" ht="24" x14ac:dyDescent="0.55000000000000004">
      <c r="P78" s="361"/>
      <c r="Q78" s="362"/>
      <c r="R78" s="362"/>
      <c r="S78" s="362"/>
      <c r="T78" s="362"/>
      <c r="U78" s="361"/>
      <c r="V78" s="361"/>
      <c r="W78" s="362"/>
      <c r="X78" s="359"/>
      <c r="Y78" s="359"/>
      <c r="Z78" s="359"/>
      <c r="AA78" s="359"/>
      <c r="AB78" s="359"/>
      <c r="AC78" s="359"/>
      <c r="AD78" s="358"/>
      <c r="AE78" s="358"/>
      <c r="AF78" s="364"/>
      <c r="AG78" s="363"/>
      <c r="AH78" s="231"/>
      <c r="AI78" s="355"/>
    </row>
    <row r="79" spans="1:62" ht="24" x14ac:dyDescent="0.55000000000000004">
      <c r="P79" s="361"/>
      <c r="Q79" s="362"/>
      <c r="R79" s="362"/>
      <c r="S79" s="362"/>
      <c r="T79" s="362"/>
      <c r="U79" s="361"/>
      <c r="V79" s="361"/>
      <c r="W79" s="362"/>
      <c r="X79" s="362"/>
      <c r="Y79" s="362"/>
      <c r="Z79" s="362"/>
      <c r="AA79" s="362"/>
      <c r="AB79" s="362"/>
      <c r="AC79" s="362"/>
      <c r="AD79" s="361"/>
      <c r="AE79" s="361"/>
      <c r="AF79" s="365"/>
      <c r="AG79" s="366"/>
    </row>
    <row r="80" spans="1:62" x14ac:dyDescent="0.35">
      <c r="X80" s="367"/>
      <c r="Y80" s="367"/>
      <c r="Z80" s="367"/>
      <c r="AA80" s="367"/>
      <c r="AB80" s="367"/>
      <c r="AC80" s="367"/>
      <c r="AD80" s="368"/>
      <c r="AE80" s="368"/>
      <c r="AF80" s="365"/>
      <c r="AG80" s="366"/>
    </row>
  </sheetData>
  <mergeCells count="29">
    <mergeCell ref="A68:E68"/>
    <mergeCell ref="AP3:AR3"/>
    <mergeCell ref="A19:E19"/>
    <mergeCell ref="A37:E37"/>
    <mergeCell ref="A48:E48"/>
    <mergeCell ref="AJ3:AL3"/>
    <mergeCell ref="AM3:AO3"/>
    <mergeCell ref="L3:N3"/>
    <mergeCell ref="AD3:AF3"/>
    <mergeCell ref="O3:Q3"/>
    <mergeCell ref="U3:W3"/>
    <mergeCell ref="X3:Z3"/>
    <mergeCell ref="A67:D67"/>
    <mergeCell ref="A64:E64"/>
    <mergeCell ref="R3:T3"/>
    <mergeCell ref="F2:Z2"/>
    <mergeCell ref="F3:H3"/>
    <mergeCell ref="AS2:BJ2"/>
    <mergeCell ref="AA2:AR2"/>
    <mergeCell ref="A58:E58"/>
    <mergeCell ref="BH3:BJ3"/>
    <mergeCell ref="AS3:AU3"/>
    <mergeCell ref="AA3:AC3"/>
    <mergeCell ref="I3:K3"/>
    <mergeCell ref="AG3:AI3"/>
    <mergeCell ref="AV3:AX3"/>
    <mergeCell ref="AY3:BA3"/>
    <mergeCell ref="BB3:BD3"/>
    <mergeCell ref="BE3:BG3"/>
  </mergeCells>
  <phoneticPr fontId="2" type="noConversion"/>
  <pageMargins left="0.39370078740157483" right="0.39370078740157483" top="0.39370078740157483" bottom="0.39370078740157483" header="0.51181102362204722" footer="0.51181102362204722"/>
  <pageSetup paperSize="9" scale="91" orientation="portrait" r:id="rId1"/>
  <headerFooter alignWithMargins="0"/>
  <rowBreaks count="1" manualBreakCount="1">
    <brk id="37" max="4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73"/>
  <sheetViews>
    <sheetView topLeftCell="A25" zoomScaleNormal="100" zoomScaleSheetLayoutView="85" workbookViewId="0">
      <selection activeCell="D43" sqref="D43"/>
    </sheetView>
  </sheetViews>
  <sheetFormatPr defaultRowHeight="22.5" x14ac:dyDescent="0.55000000000000004"/>
  <cols>
    <col min="1" max="1" width="1.42578125" style="1" customWidth="1"/>
    <col min="2" max="2" width="4.7109375" style="1" customWidth="1"/>
    <col min="3" max="3" width="25.5703125" style="1" bestFit="1" customWidth="1"/>
    <col min="4" max="4" width="41.42578125" style="1" customWidth="1"/>
    <col min="5" max="5" width="16.7109375" style="1" customWidth="1"/>
    <col min="6" max="8" width="9.28515625" style="10" customWidth="1"/>
    <col min="9" max="9" width="9.28515625" style="80" customWidth="1"/>
    <col min="10" max="12" width="9.28515625" style="10" customWidth="1"/>
    <col min="13" max="13" width="9.28515625" style="80" customWidth="1"/>
    <col min="14" max="14" width="9.140625" style="9" customWidth="1"/>
    <col min="15" max="17" width="9.140625" style="9"/>
    <col min="18" max="21" width="0" style="9" hidden="1" customWidth="1"/>
    <col min="22" max="16384" width="9.140625" style="9"/>
  </cols>
  <sheetData>
    <row r="1" spans="1:21" ht="24.75" x14ac:dyDescent="0.6">
      <c r="A1" s="520" t="s">
        <v>147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</row>
    <row r="2" spans="1:21" s="81" customFormat="1" x14ac:dyDescent="0.55000000000000004">
      <c r="A2" s="95"/>
      <c r="B2" s="96"/>
      <c r="C2" s="78"/>
      <c r="D2" s="78"/>
      <c r="E2" s="78"/>
      <c r="F2" s="513" t="s">
        <v>81</v>
      </c>
      <c r="G2" s="513"/>
      <c r="H2" s="513"/>
      <c r="I2" s="513"/>
      <c r="J2" s="513" t="s">
        <v>71</v>
      </c>
      <c r="K2" s="513"/>
      <c r="L2" s="513"/>
      <c r="M2" s="513"/>
      <c r="N2" s="513" t="s">
        <v>142</v>
      </c>
      <c r="O2" s="513"/>
      <c r="P2" s="513"/>
      <c r="Q2" s="513"/>
      <c r="R2" s="513" t="s">
        <v>146</v>
      </c>
      <c r="S2" s="513"/>
      <c r="T2" s="513"/>
      <c r="U2" s="513"/>
    </row>
    <row r="3" spans="1:21" s="81" customFormat="1" x14ac:dyDescent="0.55000000000000004">
      <c r="A3" s="97"/>
      <c r="B3" s="98" t="s">
        <v>2</v>
      </c>
      <c r="C3" s="99" t="s">
        <v>3</v>
      </c>
      <c r="D3" s="99" t="s">
        <v>4</v>
      </c>
      <c r="E3" s="99" t="s">
        <v>5</v>
      </c>
      <c r="F3" s="100" t="s">
        <v>82</v>
      </c>
      <c r="G3" s="101" t="s">
        <v>82</v>
      </c>
      <c r="H3" s="102" t="s">
        <v>82</v>
      </c>
      <c r="I3" s="78" t="s">
        <v>10</v>
      </c>
      <c r="J3" s="100" t="s">
        <v>82</v>
      </c>
      <c r="K3" s="101" t="s">
        <v>82</v>
      </c>
      <c r="L3" s="102" t="s">
        <v>82</v>
      </c>
      <c r="M3" s="78" t="s">
        <v>10</v>
      </c>
      <c r="N3" s="100" t="s">
        <v>82</v>
      </c>
      <c r="O3" s="189" t="s">
        <v>82</v>
      </c>
      <c r="P3" s="102" t="s">
        <v>82</v>
      </c>
      <c r="Q3" s="78" t="s">
        <v>10</v>
      </c>
      <c r="R3" s="100" t="s">
        <v>82</v>
      </c>
      <c r="S3" s="189" t="s">
        <v>82</v>
      </c>
      <c r="T3" s="102" t="s">
        <v>82</v>
      </c>
      <c r="U3" s="78" t="s">
        <v>10</v>
      </c>
    </row>
    <row r="4" spans="1:21" s="81" customFormat="1" x14ac:dyDescent="0.55000000000000004">
      <c r="A4" s="103"/>
      <c r="B4" s="104"/>
      <c r="C4" s="79"/>
      <c r="D4" s="79"/>
      <c r="E4" s="79" t="s">
        <v>7</v>
      </c>
      <c r="F4" s="105" t="s">
        <v>83</v>
      </c>
      <c r="G4" s="106" t="s">
        <v>84</v>
      </c>
      <c r="H4" s="107" t="s">
        <v>85</v>
      </c>
      <c r="I4" s="79" t="s">
        <v>110</v>
      </c>
      <c r="J4" s="105" t="s">
        <v>83</v>
      </c>
      <c r="K4" s="106" t="s">
        <v>84</v>
      </c>
      <c r="L4" s="107" t="s">
        <v>85</v>
      </c>
      <c r="M4" s="79" t="s">
        <v>110</v>
      </c>
      <c r="N4" s="105" t="s">
        <v>83</v>
      </c>
      <c r="O4" s="106" t="s">
        <v>84</v>
      </c>
      <c r="P4" s="107" t="s">
        <v>85</v>
      </c>
      <c r="Q4" s="190" t="s">
        <v>110</v>
      </c>
      <c r="R4" s="105" t="s">
        <v>83</v>
      </c>
      <c r="S4" s="106" t="s">
        <v>84</v>
      </c>
      <c r="T4" s="107" t="s">
        <v>85</v>
      </c>
      <c r="U4" s="190" t="s">
        <v>110</v>
      </c>
    </row>
    <row r="5" spans="1:21" s="81" customFormat="1" x14ac:dyDescent="0.55000000000000004">
      <c r="A5" s="126" t="s">
        <v>11</v>
      </c>
      <c r="B5" s="127"/>
      <c r="C5" s="128"/>
      <c r="D5" s="128"/>
      <c r="E5" s="128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</row>
    <row r="6" spans="1:21" x14ac:dyDescent="0.55000000000000004">
      <c r="A6" s="13"/>
      <c r="B6" s="109">
        <f>แยกชั้นปี!B6</f>
        <v>1</v>
      </c>
      <c r="C6" s="109" t="str">
        <f>แยกชั้นปี!C6</f>
        <v>วิทยาศาสตรบัณฑิต</v>
      </c>
      <c r="D6" s="109" t="str">
        <f>แยกชั้นปี!D6</f>
        <v>วิทยาการคอมพิวเตอร์</v>
      </c>
      <c r="E6" s="109" t="str">
        <f>แยกชั้นปี!E6</f>
        <v>ปริญญาตรี</v>
      </c>
      <c r="F6" s="125">
        <f>แยกชั้นปี!Z6</f>
        <v>135</v>
      </c>
      <c r="G6" s="82"/>
      <c r="H6" s="12"/>
      <c r="I6" s="124">
        <f t="shared" ref="I6:I18" si="0">SUM(F6:H6)</f>
        <v>135</v>
      </c>
      <c r="J6" s="125">
        <f>แยกชั้นปี!H6</f>
        <v>40</v>
      </c>
      <c r="K6" s="82"/>
      <c r="L6" s="12"/>
      <c r="M6" s="124">
        <f>SUM(J6:L6)</f>
        <v>40</v>
      </c>
      <c r="N6" s="182">
        <f>จบปี67!H6</f>
        <v>7</v>
      </c>
      <c r="O6" s="82"/>
      <c r="P6" s="12"/>
      <c r="Q6" s="181">
        <f>SUM(N6:P6)</f>
        <v>7</v>
      </c>
      <c r="R6" s="192">
        <f>จบปี68N!H6</f>
        <v>0</v>
      </c>
      <c r="S6" s="82"/>
      <c r="T6" s="12"/>
      <c r="U6" s="423">
        <f>จบปี68N!Q6</f>
        <v>0</v>
      </c>
    </row>
    <row r="7" spans="1:21" x14ac:dyDescent="0.55000000000000004">
      <c r="A7" s="13"/>
      <c r="B7" s="109">
        <f>แยกชั้นปี!B7</f>
        <v>2</v>
      </c>
      <c r="C7" s="109" t="str">
        <f>แยกชั้นปี!C7</f>
        <v>วิทยาศาสตรบัณฑิต</v>
      </c>
      <c r="D7" s="109" t="str">
        <f>แยกชั้นปี!D7</f>
        <v>เทคโนโลยีคอมพิวเตอร์และดิจิทัล</v>
      </c>
      <c r="E7" s="109" t="str">
        <f>แยกชั้นปี!E7</f>
        <v>ปริญญาตรี</v>
      </c>
      <c r="F7" s="125">
        <f>แยกชั้นปี!Z7</f>
        <v>54</v>
      </c>
      <c r="G7" s="82">
        <f>แยกชั้นปี!AR7</f>
        <v>10</v>
      </c>
      <c r="H7" s="12"/>
      <c r="I7" s="124">
        <f t="shared" si="0"/>
        <v>64</v>
      </c>
      <c r="J7" s="192">
        <f>แยกชั้นปี!H7</f>
        <v>8</v>
      </c>
      <c r="K7" s="82"/>
      <c r="L7" s="12"/>
      <c r="M7" s="124">
        <f t="shared" ref="M7:M18" si="1">SUM(J7:L7)</f>
        <v>8</v>
      </c>
      <c r="N7" s="192">
        <f>จบปี67!H7</f>
        <v>33</v>
      </c>
      <c r="O7" s="82"/>
      <c r="P7" s="12"/>
      <c r="Q7" s="383">
        <f t="shared" ref="Q7:Q18" si="2">SUM(N7:P7)</f>
        <v>33</v>
      </c>
      <c r="R7" s="192">
        <f>จบปี68N!H7</f>
        <v>0</v>
      </c>
      <c r="S7" s="82"/>
      <c r="T7" s="12"/>
      <c r="U7" s="423">
        <f>จบปี68N!Q7</f>
        <v>0</v>
      </c>
    </row>
    <row r="8" spans="1:21" x14ac:dyDescent="0.55000000000000004">
      <c r="A8" s="13"/>
      <c r="B8" s="109">
        <f>แยกชั้นปี!B8</f>
        <v>3</v>
      </c>
      <c r="C8" s="109" t="str">
        <f>แยกชั้นปี!C8</f>
        <v>วิศวกรรมศาสตรบัณฑิต</v>
      </c>
      <c r="D8" s="109" t="str">
        <f>แยกชั้นปี!D8</f>
        <v>วิศวกรรมซอฟต์แวร์</v>
      </c>
      <c r="E8" s="109" t="str">
        <f>แยกชั้นปี!E8</f>
        <v>ปริญญาตรี</v>
      </c>
      <c r="F8" s="125">
        <f>แยกชั้นปี!Z8</f>
        <v>54</v>
      </c>
      <c r="G8" s="82"/>
      <c r="H8" s="12"/>
      <c r="I8" s="124">
        <f t="shared" si="0"/>
        <v>54</v>
      </c>
      <c r="J8" s="192">
        <f>แยกชั้นปี!H8</f>
        <v>13</v>
      </c>
      <c r="K8" s="82"/>
      <c r="L8" s="12"/>
      <c r="M8" s="124">
        <f t="shared" si="1"/>
        <v>13</v>
      </c>
      <c r="N8" s="192">
        <f>จบปี67!H8</f>
        <v>20</v>
      </c>
      <c r="O8" s="82"/>
      <c r="P8" s="12"/>
      <c r="Q8" s="383">
        <f t="shared" si="2"/>
        <v>20</v>
      </c>
      <c r="R8" s="192">
        <f>จบปี68N!H8</f>
        <v>0</v>
      </c>
      <c r="S8" s="82"/>
      <c r="T8" s="12"/>
      <c r="U8" s="423">
        <f>จบปี68N!Q8</f>
        <v>0</v>
      </c>
    </row>
    <row r="9" spans="1:21" x14ac:dyDescent="0.55000000000000004">
      <c r="A9" s="13" t="s">
        <v>128</v>
      </c>
      <c r="B9" s="109">
        <f>แยกชั้นปี!B9</f>
        <v>4</v>
      </c>
      <c r="C9" s="109" t="str">
        <f>แยกชั้นปี!C9</f>
        <v>วิทยาศาสตรบัณฑิต</v>
      </c>
      <c r="D9" s="109" t="str">
        <f>แยกชั้นปี!D9</f>
        <v>สาธารณสุขชุมชน</v>
      </c>
      <c r="E9" s="109" t="str">
        <f>แยกชั้นปี!E9</f>
        <v>ปริญญาตรี</v>
      </c>
      <c r="F9" s="125">
        <f>แยกชั้นปี!Z9</f>
        <v>209</v>
      </c>
      <c r="G9" s="82"/>
      <c r="H9" s="12"/>
      <c r="I9" s="124">
        <f t="shared" si="0"/>
        <v>209</v>
      </c>
      <c r="J9" s="192">
        <f>แยกชั้นปี!H9</f>
        <v>41</v>
      </c>
      <c r="K9" s="82"/>
      <c r="L9" s="12"/>
      <c r="M9" s="124">
        <f t="shared" si="1"/>
        <v>41</v>
      </c>
      <c r="N9" s="192">
        <f>จบปี67!H9</f>
        <v>83</v>
      </c>
      <c r="O9" s="82"/>
      <c r="P9" s="12"/>
      <c r="Q9" s="383">
        <f t="shared" si="2"/>
        <v>83</v>
      </c>
      <c r="R9" s="192">
        <f>จบปี68N!H9</f>
        <v>0</v>
      </c>
      <c r="S9" s="82"/>
      <c r="T9" s="12"/>
      <c r="U9" s="423">
        <f>จบปี68N!Q9</f>
        <v>0</v>
      </c>
    </row>
    <row r="10" spans="1:21" x14ac:dyDescent="0.55000000000000004">
      <c r="A10" s="13"/>
      <c r="B10" s="109">
        <f>แยกชั้นปี!B10</f>
        <v>5</v>
      </c>
      <c r="C10" s="109" t="str">
        <f>แยกชั้นปี!C10</f>
        <v>วิทยาศาสตรบัณฑิต</v>
      </c>
      <c r="D10" s="109" t="str">
        <f>แยกชั้นปี!D10</f>
        <v>วิทยาศาสตร์การกีฬา</v>
      </c>
      <c r="E10" s="109" t="str">
        <f>แยกชั้นปี!E10</f>
        <v>ปริญญาตรี</v>
      </c>
      <c r="F10" s="125">
        <f>แยกชั้นปี!Z10</f>
        <v>363</v>
      </c>
      <c r="G10" s="82"/>
      <c r="H10" s="12"/>
      <c r="I10" s="124">
        <f t="shared" si="0"/>
        <v>363</v>
      </c>
      <c r="J10" s="192">
        <f>แยกชั้นปี!H10</f>
        <v>78</v>
      </c>
      <c r="K10" s="82"/>
      <c r="L10" s="12"/>
      <c r="M10" s="124">
        <f t="shared" si="1"/>
        <v>78</v>
      </c>
      <c r="N10" s="192">
        <f>จบปี67!H10</f>
        <v>66</v>
      </c>
      <c r="O10" s="82"/>
      <c r="P10" s="12"/>
      <c r="Q10" s="383">
        <f t="shared" si="2"/>
        <v>66</v>
      </c>
      <c r="R10" s="192">
        <f>จบปี68N!H10</f>
        <v>0</v>
      </c>
      <c r="S10" s="82"/>
      <c r="T10" s="12"/>
      <c r="U10" s="423">
        <f>จบปี68N!Q10</f>
        <v>0</v>
      </c>
    </row>
    <row r="11" spans="1:21" x14ac:dyDescent="0.55000000000000004">
      <c r="A11" s="13"/>
      <c r="B11" s="109">
        <f>แยกชั้นปี!B11</f>
        <v>6</v>
      </c>
      <c r="C11" s="109" t="str">
        <f>แยกชั้นปี!C11</f>
        <v>วิทยาศาสตรบัณฑิต</v>
      </c>
      <c r="D11" s="109" t="str">
        <f>แยกชั้นปี!D11</f>
        <v>วิทยาศาสตร์สิ่งแวดล้อม</v>
      </c>
      <c r="E11" s="109" t="str">
        <f>แยกชั้นปี!E11</f>
        <v>ปริญญาตรี</v>
      </c>
      <c r="F11" s="125">
        <f>แยกชั้นปี!Z11</f>
        <v>7</v>
      </c>
      <c r="G11" s="82"/>
      <c r="H11" s="12"/>
      <c r="I11" s="124">
        <f t="shared" si="0"/>
        <v>7</v>
      </c>
      <c r="J11" s="192">
        <f>แยกชั้นปี!H11</f>
        <v>0</v>
      </c>
      <c r="K11" s="82"/>
      <c r="L11" s="12"/>
      <c r="M11" s="124">
        <f t="shared" si="1"/>
        <v>0</v>
      </c>
      <c r="N11" s="192">
        <f>จบปี67!H11</f>
        <v>13</v>
      </c>
      <c r="O11" s="82"/>
      <c r="P11" s="12"/>
      <c r="Q11" s="383">
        <f t="shared" si="2"/>
        <v>13</v>
      </c>
      <c r="R11" s="192">
        <f>จบปี68N!H11</f>
        <v>0</v>
      </c>
      <c r="S11" s="82"/>
      <c r="T11" s="12"/>
      <c r="U11" s="423">
        <f>จบปี68N!Q11</f>
        <v>0</v>
      </c>
    </row>
    <row r="12" spans="1:21" x14ac:dyDescent="0.55000000000000004">
      <c r="A12" s="13"/>
      <c r="B12" s="109">
        <f>แยกชั้นปี!B12</f>
        <v>7</v>
      </c>
      <c r="C12" s="109" t="str">
        <f>แยกชั้นปี!C12</f>
        <v>วิศวกรรมศาสตรบัณฑิต</v>
      </c>
      <c r="D12" s="109" t="str">
        <f>แยกชั้นปี!D12</f>
        <v>วิศวกรรมโลจิสติกส์</v>
      </c>
      <c r="E12" s="109" t="str">
        <f>แยกชั้นปี!E12</f>
        <v>ปริญญาตรี</v>
      </c>
      <c r="F12" s="125">
        <f>แยกชั้นปี!Z12</f>
        <v>70</v>
      </c>
      <c r="G12" s="82"/>
      <c r="H12" s="12"/>
      <c r="I12" s="124">
        <f t="shared" si="0"/>
        <v>70</v>
      </c>
      <c r="J12" s="192">
        <f>แยกชั้นปี!H12</f>
        <v>15</v>
      </c>
      <c r="K12" s="82"/>
      <c r="L12" s="12"/>
      <c r="M12" s="124">
        <f t="shared" si="1"/>
        <v>15</v>
      </c>
      <c r="N12" s="192">
        <f>จบปี67!H12</f>
        <v>42</v>
      </c>
      <c r="O12" s="82"/>
      <c r="P12" s="12"/>
      <c r="Q12" s="383">
        <f t="shared" si="2"/>
        <v>42</v>
      </c>
      <c r="R12" s="192">
        <f>จบปี68N!H12</f>
        <v>0</v>
      </c>
      <c r="S12" s="82"/>
      <c r="T12" s="12"/>
      <c r="U12" s="423">
        <f>จบปี68N!Q12</f>
        <v>0</v>
      </c>
    </row>
    <row r="13" spans="1:21" x14ac:dyDescent="0.55000000000000004">
      <c r="A13" s="13"/>
      <c r="B13" s="109">
        <f>แยกชั้นปี!B13</f>
        <v>8</v>
      </c>
      <c r="C13" s="109" t="str">
        <f>แยกชั้นปี!C13</f>
        <v>วิทยาศาสตรบัณฑิต</v>
      </c>
      <c r="D13" s="109" t="str">
        <f>แยกชั้นปี!D13</f>
        <v>วิทยาศาสตร์และเทคโนโลยีการอาหาร</v>
      </c>
      <c r="E13" s="109" t="str">
        <f>แยกชั้นปี!E13</f>
        <v>ปริญญาตรี</v>
      </c>
      <c r="F13" s="125">
        <f>แยกชั้นปี!Z13</f>
        <v>21</v>
      </c>
      <c r="G13" s="82"/>
      <c r="H13" s="12"/>
      <c r="I13" s="124">
        <f t="shared" si="0"/>
        <v>21</v>
      </c>
      <c r="J13" s="192">
        <f>แยกชั้นปี!H13</f>
        <v>0</v>
      </c>
      <c r="K13" s="82"/>
      <c r="L13" s="12"/>
      <c r="M13" s="124">
        <f t="shared" si="1"/>
        <v>0</v>
      </c>
      <c r="N13" s="192">
        <f>จบปี67!H13</f>
        <v>6</v>
      </c>
      <c r="O13" s="82"/>
      <c r="P13" s="12"/>
      <c r="Q13" s="383">
        <f t="shared" si="2"/>
        <v>6</v>
      </c>
      <c r="R13" s="192">
        <f>จบปี68N!H13</f>
        <v>0</v>
      </c>
      <c r="S13" s="82"/>
      <c r="T13" s="12"/>
      <c r="U13" s="423">
        <f>จบปี68N!Q13</f>
        <v>0</v>
      </c>
    </row>
    <row r="14" spans="1:21" x14ac:dyDescent="0.55000000000000004">
      <c r="A14" s="13"/>
      <c r="B14" s="109">
        <f>แยกชั้นปี!B14</f>
        <v>9</v>
      </c>
      <c r="C14" s="109" t="str">
        <f>แยกชั้นปี!C14</f>
        <v>วิทยาศาสตรบัณฑิต</v>
      </c>
      <c r="D14" s="109" t="str">
        <f>แยกชั้นปี!D14</f>
        <v>เทคโนโลยีการเกษตร</v>
      </c>
      <c r="E14" s="109" t="str">
        <f>แยกชั้นปี!E14</f>
        <v>ปริญญาตรี</v>
      </c>
      <c r="F14" s="125">
        <f>แยกชั้นปี!Z14</f>
        <v>61</v>
      </c>
      <c r="G14" s="82"/>
      <c r="H14" s="12"/>
      <c r="I14" s="124">
        <f t="shared" si="0"/>
        <v>61</v>
      </c>
      <c r="J14" s="192">
        <f>แยกชั้นปี!H14</f>
        <v>14</v>
      </c>
      <c r="K14" s="82"/>
      <c r="L14" s="12"/>
      <c r="M14" s="124">
        <f t="shared" si="1"/>
        <v>14</v>
      </c>
      <c r="N14" s="192">
        <f>จบปี67!H14</f>
        <v>17</v>
      </c>
      <c r="O14" s="82"/>
      <c r="P14" s="12"/>
      <c r="Q14" s="383">
        <f t="shared" si="2"/>
        <v>17</v>
      </c>
      <c r="R14" s="192">
        <f>จบปี68N!H14</f>
        <v>0</v>
      </c>
      <c r="S14" s="82"/>
      <c r="T14" s="12"/>
      <c r="U14" s="423">
        <f>จบปี68N!Q14</f>
        <v>0</v>
      </c>
    </row>
    <row r="15" spans="1:21" x14ac:dyDescent="0.55000000000000004">
      <c r="A15" s="13" t="s">
        <v>128</v>
      </c>
      <c r="B15" s="109">
        <f>แยกชั้นปี!B15</f>
        <v>10</v>
      </c>
      <c r="C15" s="109" t="str">
        <f>แยกชั้นปี!C15</f>
        <v>วิศวกรรมศาสตรบัณฑิต</v>
      </c>
      <c r="D15" s="109" t="str">
        <f>แยกชั้นปี!D15</f>
        <v>วิศวกรรมการจัดการอุตสาหกรรมและสิ่งแวดล้อม</v>
      </c>
      <c r="E15" s="109" t="str">
        <f>แยกชั้นปี!E15</f>
        <v>ปริญญาตรี</v>
      </c>
      <c r="F15" s="125">
        <f>แยกชั้นปี!Z15</f>
        <v>41</v>
      </c>
      <c r="G15" s="82"/>
      <c r="H15" s="12"/>
      <c r="I15" s="124">
        <f t="shared" si="0"/>
        <v>41</v>
      </c>
      <c r="J15" s="192">
        <f>แยกชั้นปี!H15</f>
        <v>8</v>
      </c>
      <c r="K15" s="82"/>
      <c r="L15" s="12"/>
      <c r="M15" s="124">
        <f t="shared" si="1"/>
        <v>8</v>
      </c>
      <c r="N15" s="192">
        <f>จบปี67!H15</f>
        <v>4</v>
      </c>
      <c r="O15" s="82"/>
      <c r="P15" s="12"/>
      <c r="Q15" s="383">
        <f t="shared" si="2"/>
        <v>4</v>
      </c>
      <c r="R15" s="192">
        <f>จบปี68N!H15</f>
        <v>0</v>
      </c>
      <c r="S15" s="82"/>
      <c r="T15" s="12"/>
      <c r="U15" s="423">
        <f>จบปี68N!Q15</f>
        <v>0</v>
      </c>
    </row>
    <row r="16" spans="1:21" x14ac:dyDescent="0.55000000000000004">
      <c r="A16" s="13" t="s">
        <v>128</v>
      </c>
      <c r="B16" s="109">
        <f>แยกชั้นปี!B16</f>
        <v>11</v>
      </c>
      <c r="C16" s="109" t="str">
        <f>แยกชั้นปี!C16</f>
        <v>เทคโนโลยีบัณฑิต</v>
      </c>
      <c r="D16" s="109" t="str">
        <f>แยกชั้นปี!D16</f>
        <v>ออกแบบผลิตภัณฑ์อุตสาหกรรม</v>
      </c>
      <c r="E16" s="109" t="str">
        <f>แยกชั้นปี!E16</f>
        <v>ปริญญาตรี</v>
      </c>
      <c r="F16" s="125">
        <f>แยกชั้นปี!Z16</f>
        <v>32</v>
      </c>
      <c r="G16" s="82"/>
      <c r="H16" s="12"/>
      <c r="I16" s="124">
        <f t="shared" si="0"/>
        <v>32</v>
      </c>
      <c r="J16" s="192">
        <f>แยกชั้นปี!H16</f>
        <v>7</v>
      </c>
      <c r="K16" s="82"/>
      <c r="L16" s="12"/>
      <c r="M16" s="124">
        <f t="shared" si="1"/>
        <v>7</v>
      </c>
      <c r="N16" s="192">
        <f>จบปี67!H16</f>
        <v>2</v>
      </c>
      <c r="O16" s="82"/>
      <c r="P16" s="12"/>
      <c r="Q16" s="383">
        <f t="shared" si="2"/>
        <v>2</v>
      </c>
      <c r="R16" s="192">
        <f>จบปี68N!H16</f>
        <v>0</v>
      </c>
      <c r="S16" s="82"/>
      <c r="T16" s="12"/>
      <c r="U16" s="423">
        <f>จบปี68N!Q16</f>
        <v>0</v>
      </c>
    </row>
    <row r="17" spans="1:21" x14ac:dyDescent="0.55000000000000004">
      <c r="A17" s="13"/>
      <c r="B17" s="109">
        <f>แยกชั้นปี!B17</f>
        <v>12</v>
      </c>
      <c r="C17" s="109" t="str">
        <f>แยกชั้นปี!C17</f>
        <v>เทคโนโลยีบัณฑิต</v>
      </c>
      <c r="D17" s="109" t="str">
        <f>แยกชั้นปี!D17</f>
        <v>เทคโนโลยีโยธาและสถาปัตยกรรม</v>
      </c>
      <c r="E17" s="109" t="str">
        <f>แยกชั้นปี!E17</f>
        <v>ปริญญาตรี</v>
      </c>
      <c r="F17" s="125">
        <f>แยกชั้นปี!Z17</f>
        <v>102</v>
      </c>
      <c r="G17" s="82">
        <f>แยกชั้นปี!AR17</f>
        <v>49</v>
      </c>
      <c r="H17" s="12"/>
      <c r="I17" s="124">
        <f t="shared" si="0"/>
        <v>151</v>
      </c>
      <c r="J17" s="192">
        <f>แยกชั้นปี!H17</f>
        <v>10</v>
      </c>
      <c r="K17" s="82">
        <f>แยกชั้นปี!AC17</f>
        <v>12</v>
      </c>
      <c r="L17" s="12"/>
      <c r="M17" s="124">
        <f t="shared" si="1"/>
        <v>22</v>
      </c>
      <c r="N17" s="192">
        <f>จบปี67!H17</f>
        <v>6</v>
      </c>
      <c r="O17" s="82">
        <f>จบปี67!K17</f>
        <v>3</v>
      </c>
      <c r="P17" s="12"/>
      <c r="Q17" s="383">
        <f t="shared" si="2"/>
        <v>9</v>
      </c>
      <c r="R17" s="192">
        <f>จบปี68N!H17</f>
        <v>0</v>
      </c>
      <c r="S17" s="82">
        <f>จบปี68N!K17</f>
        <v>0</v>
      </c>
      <c r="T17" s="12"/>
      <c r="U17" s="423">
        <f>จบปี68N!Q17</f>
        <v>0</v>
      </c>
    </row>
    <row r="18" spans="1:21" x14ac:dyDescent="0.55000000000000004">
      <c r="A18" s="13"/>
      <c r="B18" s="109">
        <f>แยกชั้นปี!B18</f>
        <v>13</v>
      </c>
      <c r="C18" s="109" t="str">
        <f>แยกชั้นปี!C18</f>
        <v>วิทยาศาสตรบัณฑิต</v>
      </c>
      <c r="D18" s="109" t="str">
        <f>แยกชั้นปี!D18</f>
        <v>อาชีวอนามัยและความปลอดภัย</v>
      </c>
      <c r="E18" s="109" t="str">
        <f>แยกชั้นปี!E18</f>
        <v>ปริญญาตรี</v>
      </c>
      <c r="F18" s="125">
        <f>แยกชั้นปี!Z18</f>
        <v>146</v>
      </c>
      <c r="G18" s="82"/>
      <c r="H18" s="12"/>
      <c r="I18" s="124">
        <f t="shared" si="0"/>
        <v>146</v>
      </c>
      <c r="J18" s="192">
        <f>แยกชั้นปี!H18</f>
        <v>39</v>
      </c>
      <c r="K18" s="82"/>
      <c r="L18" s="12"/>
      <c r="M18" s="124">
        <f t="shared" si="1"/>
        <v>39</v>
      </c>
      <c r="N18" s="192">
        <f>จบปี67!H18</f>
        <v>38</v>
      </c>
      <c r="O18" s="82"/>
      <c r="P18" s="12"/>
      <c r="Q18" s="436">
        <f t="shared" si="2"/>
        <v>38</v>
      </c>
      <c r="R18" s="192">
        <f>จบปี68N!H18</f>
        <v>0</v>
      </c>
      <c r="S18" s="82"/>
      <c r="T18" s="12"/>
      <c r="U18" s="423">
        <f>จบปี68N!Q18</f>
        <v>0</v>
      </c>
    </row>
    <row r="19" spans="1:21" s="81" customFormat="1" x14ac:dyDescent="0.55000000000000004">
      <c r="A19" s="514" t="s">
        <v>21</v>
      </c>
      <c r="B19" s="514"/>
      <c r="C19" s="514"/>
      <c r="D19" s="514"/>
      <c r="E19" s="514"/>
      <c r="F19" s="130">
        <f>SUM(F6:F18)</f>
        <v>1295</v>
      </c>
      <c r="G19" s="130">
        <f t="shared" ref="G19:M19" si="3">SUM(G6:G18)</f>
        <v>59</v>
      </c>
      <c r="H19" s="130"/>
      <c r="I19" s="130">
        <f t="shared" si="3"/>
        <v>1354</v>
      </c>
      <c r="J19" s="130">
        <f t="shared" si="3"/>
        <v>273</v>
      </c>
      <c r="K19" s="130">
        <f t="shared" si="3"/>
        <v>12</v>
      </c>
      <c r="L19" s="130"/>
      <c r="M19" s="130">
        <f t="shared" si="3"/>
        <v>285</v>
      </c>
      <c r="N19" s="184">
        <f t="shared" ref="N19:Q19" si="4">SUM(N6:N18)</f>
        <v>337</v>
      </c>
      <c r="O19" s="384">
        <f t="shared" si="4"/>
        <v>3</v>
      </c>
      <c r="P19" s="384"/>
      <c r="Q19" s="384">
        <f t="shared" si="4"/>
        <v>340</v>
      </c>
      <c r="R19" s="426">
        <f t="shared" ref="R19:S19" si="5">SUM(R6:R18)</f>
        <v>0</v>
      </c>
      <c r="S19" s="426">
        <f t="shared" si="5"/>
        <v>0</v>
      </c>
      <c r="T19" s="426"/>
      <c r="U19" s="426">
        <f t="shared" ref="U19" si="6">SUM(U6:U18)</f>
        <v>0</v>
      </c>
    </row>
    <row r="20" spans="1:21" s="81" customFormat="1" x14ac:dyDescent="0.55000000000000004">
      <c r="A20" s="131" t="s">
        <v>22</v>
      </c>
      <c r="B20" s="131"/>
      <c r="C20" s="132"/>
      <c r="D20" s="133"/>
      <c r="E20" s="133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</row>
    <row r="21" spans="1:21" x14ac:dyDescent="0.55000000000000004">
      <c r="A21" s="13"/>
      <c r="B21" s="109">
        <f>แยกชั้นปี!B21</f>
        <v>1</v>
      </c>
      <c r="C21" s="109" t="str">
        <f>แยกชั้นปี!C21</f>
        <v>ครุศาสตรบัณฑิต</v>
      </c>
      <c r="D21" s="109" t="str">
        <f>แยกชั้นปี!D21</f>
        <v>การศึกษาปฐมวัย</v>
      </c>
      <c r="E21" s="109" t="str">
        <f>แยกชั้นปี!E21</f>
        <v>ปริญญาตรี</v>
      </c>
      <c r="F21" s="125">
        <f>แยกชั้นปี!Z21</f>
        <v>303</v>
      </c>
      <c r="G21" s="82"/>
      <c r="H21" s="12"/>
      <c r="I21" s="124">
        <f t="shared" ref="I21:I36" si="7">SUM(F21:H21)</f>
        <v>303</v>
      </c>
      <c r="J21" s="125">
        <f>แยกชั้นปี!H21</f>
        <v>60</v>
      </c>
      <c r="K21" s="82"/>
      <c r="L21" s="12"/>
      <c r="M21" s="124">
        <f t="shared" ref="M21:M36" si="8">SUM(J21:L21)</f>
        <v>60</v>
      </c>
      <c r="N21" s="182">
        <f>จบปี67!H21</f>
        <v>69</v>
      </c>
      <c r="O21" s="82"/>
      <c r="P21" s="12"/>
      <c r="Q21" s="181">
        <f t="shared" ref="Q21:Q36" si="9">SUM(N21:P21)</f>
        <v>69</v>
      </c>
      <c r="R21" s="192">
        <f>จบปี68N!H21</f>
        <v>0</v>
      </c>
      <c r="S21" s="82"/>
      <c r="T21" s="12"/>
      <c r="U21" s="423">
        <f t="shared" ref="U21:U36" si="10">SUM(R21:T21)</f>
        <v>0</v>
      </c>
    </row>
    <row r="22" spans="1:21" x14ac:dyDescent="0.55000000000000004">
      <c r="A22" s="13"/>
      <c r="B22" s="109">
        <f>แยกชั้นปี!B22</f>
        <v>2</v>
      </c>
      <c r="C22" s="109" t="str">
        <f>แยกชั้นปี!C22</f>
        <v>ครุศาสตรบัณฑิต</v>
      </c>
      <c r="D22" s="109" t="str">
        <f>แยกชั้นปี!D22</f>
        <v>คณิตศาสตร์</v>
      </c>
      <c r="E22" s="109" t="str">
        <f>แยกชั้นปี!E22</f>
        <v>ปริญญาตรี</v>
      </c>
      <c r="F22" s="125">
        <f>แยกชั้นปี!Z22</f>
        <v>284</v>
      </c>
      <c r="G22" s="82"/>
      <c r="H22" s="12"/>
      <c r="I22" s="124">
        <f t="shared" si="7"/>
        <v>284</v>
      </c>
      <c r="J22" s="192">
        <f>แยกชั้นปี!H22</f>
        <v>60</v>
      </c>
      <c r="K22" s="82"/>
      <c r="L22" s="12"/>
      <c r="M22" s="124">
        <f t="shared" si="8"/>
        <v>60</v>
      </c>
      <c r="N22" s="192">
        <f>จบปี67!H22</f>
        <v>52</v>
      </c>
      <c r="O22" s="82"/>
      <c r="P22" s="12"/>
      <c r="Q22" s="383">
        <f t="shared" si="9"/>
        <v>52</v>
      </c>
      <c r="R22" s="192">
        <f>จบปี68N!H22</f>
        <v>0</v>
      </c>
      <c r="S22" s="82"/>
      <c r="T22" s="12"/>
      <c r="U22" s="423">
        <f t="shared" si="10"/>
        <v>0</v>
      </c>
    </row>
    <row r="23" spans="1:21" x14ac:dyDescent="0.55000000000000004">
      <c r="A23" s="13"/>
      <c r="B23" s="109">
        <f>แยกชั้นปี!B23</f>
        <v>3</v>
      </c>
      <c r="C23" s="109" t="str">
        <f>แยกชั้นปี!C23</f>
        <v>ครุศาสตรบัณฑิต</v>
      </c>
      <c r="D23" s="109" t="str">
        <f>แยกชั้นปี!D23</f>
        <v>คอมพิวเตอร์ศึกษา</v>
      </c>
      <c r="E23" s="109" t="str">
        <f>แยกชั้นปี!E23</f>
        <v>ปริญญาตรี</v>
      </c>
      <c r="F23" s="125">
        <f>แยกชั้นปี!Z23</f>
        <v>283</v>
      </c>
      <c r="G23" s="82"/>
      <c r="H23" s="12"/>
      <c r="I23" s="124">
        <f t="shared" si="7"/>
        <v>283</v>
      </c>
      <c r="J23" s="192">
        <f>แยกชั้นปี!H23</f>
        <v>55</v>
      </c>
      <c r="K23" s="82"/>
      <c r="L23" s="12"/>
      <c r="M23" s="124">
        <f t="shared" si="8"/>
        <v>55</v>
      </c>
      <c r="N23" s="192">
        <f>จบปี67!H23</f>
        <v>36</v>
      </c>
      <c r="O23" s="82"/>
      <c r="P23" s="12"/>
      <c r="Q23" s="383">
        <f t="shared" si="9"/>
        <v>36</v>
      </c>
      <c r="R23" s="192">
        <f>จบปี68N!H23</f>
        <v>0</v>
      </c>
      <c r="S23" s="82"/>
      <c r="T23" s="12"/>
      <c r="U23" s="423">
        <f t="shared" si="10"/>
        <v>0</v>
      </c>
    </row>
    <row r="24" spans="1:21" x14ac:dyDescent="0.55000000000000004">
      <c r="A24" s="13"/>
      <c r="B24" s="109">
        <f>แยกชั้นปี!B24</f>
        <v>4</v>
      </c>
      <c r="C24" s="109" t="str">
        <f>แยกชั้นปี!C24</f>
        <v>ครุศาสตรบัณฑิต</v>
      </c>
      <c r="D24" s="109" t="str">
        <f>แยกชั้นปี!D24</f>
        <v>ภาษาอังกฤษ</v>
      </c>
      <c r="E24" s="109" t="str">
        <f>แยกชั้นปี!E24</f>
        <v>ปริญญาตรี</v>
      </c>
      <c r="F24" s="125">
        <f>แยกชั้นปี!Z24</f>
        <v>288</v>
      </c>
      <c r="G24" s="82"/>
      <c r="H24" s="12"/>
      <c r="I24" s="124">
        <f t="shared" si="7"/>
        <v>288</v>
      </c>
      <c r="J24" s="192">
        <f>แยกชั้นปี!H24</f>
        <v>60</v>
      </c>
      <c r="K24" s="82"/>
      <c r="L24" s="12"/>
      <c r="M24" s="124">
        <f t="shared" si="8"/>
        <v>60</v>
      </c>
      <c r="N24" s="192">
        <f>จบปี67!H24</f>
        <v>63</v>
      </c>
      <c r="O24" s="82"/>
      <c r="P24" s="12"/>
      <c r="Q24" s="383">
        <f t="shared" si="9"/>
        <v>63</v>
      </c>
      <c r="R24" s="192">
        <f>จบปี68N!H24</f>
        <v>0</v>
      </c>
      <c r="S24" s="82"/>
      <c r="T24" s="12"/>
      <c r="U24" s="423">
        <f t="shared" si="10"/>
        <v>0</v>
      </c>
    </row>
    <row r="25" spans="1:21" x14ac:dyDescent="0.55000000000000004">
      <c r="A25" s="13"/>
      <c r="B25" s="109">
        <f>แยกชั้นปี!B25</f>
        <v>5</v>
      </c>
      <c r="C25" s="109" t="str">
        <f>แยกชั้นปี!C25</f>
        <v>ครุศาสตรบัณฑิต</v>
      </c>
      <c r="D25" s="109" t="str">
        <f>แยกชั้นปี!D25</f>
        <v>ภาษาไทย</v>
      </c>
      <c r="E25" s="109" t="str">
        <f>แยกชั้นปี!E25</f>
        <v>ปริญญาตรี</v>
      </c>
      <c r="F25" s="125">
        <f>แยกชั้นปี!Z25</f>
        <v>295</v>
      </c>
      <c r="G25" s="82"/>
      <c r="H25" s="12"/>
      <c r="I25" s="124">
        <f t="shared" si="7"/>
        <v>295</v>
      </c>
      <c r="J25" s="192">
        <f>แยกชั้นปี!H25</f>
        <v>60</v>
      </c>
      <c r="K25" s="82"/>
      <c r="L25" s="12"/>
      <c r="M25" s="124">
        <f t="shared" si="8"/>
        <v>60</v>
      </c>
      <c r="N25" s="192">
        <f>จบปี67!H25</f>
        <v>68</v>
      </c>
      <c r="O25" s="82"/>
      <c r="P25" s="12"/>
      <c r="Q25" s="383">
        <f t="shared" si="9"/>
        <v>68</v>
      </c>
      <c r="R25" s="192">
        <f>จบปี68N!H25</f>
        <v>0</v>
      </c>
      <c r="S25" s="82"/>
      <c r="T25" s="12"/>
      <c r="U25" s="423">
        <f t="shared" si="10"/>
        <v>0</v>
      </c>
    </row>
    <row r="26" spans="1:21" x14ac:dyDescent="0.55000000000000004">
      <c r="A26" s="13"/>
      <c r="B26" s="109">
        <f>แยกชั้นปี!B26</f>
        <v>6</v>
      </c>
      <c r="C26" s="109" t="str">
        <f>แยกชั้นปี!C26</f>
        <v>ครุศาสตรบัณฑิต</v>
      </c>
      <c r="D26" s="109" t="str">
        <f>แยกชั้นปี!D26</f>
        <v>สังคมศึกษา</v>
      </c>
      <c r="E26" s="109" t="str">
        <f>แยกชั้นปี!E26</f>
        <v>ปริญญาตรี</v>
      </c>
      <c r="F26" s="125">
        <f>แยกชั้นปี!Z26</f>
        <v>296</v>
      </c>
      <c r="G26" s="82"/>
      <c r="H26" s="12"/>
      <c r="I26" s="124">
        <f t="shared" si="7"/>
        <v>296</v>
      </c>
      <c r="J26" s="192">
        <f>แยกชั้นปี!H26</f>
        <v>60</v>
      </c>
      <c r="K26" s="82"/>
      <c r="L26" s="12"/>
      <c r="M26" s="124">
        <f t="shared" si="8"/>
        <v>60</v>
      </c>
      <c r="N26" s="192">
        <f>จบปี67!H26</f>
        <v>55</v>
      </c>
      <c r="O26" s="82"/>
      <c r="P26" s="12"/>
      <c r="Q26" s="383">
        <f t="shared" si="9"/>
        <v>55</v>
      </c>
      <c r="R26" s="192">
        <f>จบปี68N!H26</f>
        <v>0</v>
      </c>
      <c r="S26" s="82"/>
      <c r="T26" s="12"/>
      <c r="U26" s="423">
        <f t="shared" si="10"/>
        <v>0</v>
      </c>
    </row>
    <row r="27" spans="1:21" x14ac:dyDescent="0.55000000000000004">
      <c r="A27" s="13"/>
      <c r="B27" s="109">
        <f>แยกชั้นปี!B27</f>
        <v>7</v>
      </c>
      <c r="C27" s="109" t="str">
        <f>แยกชั้นปี!C27</f>
        <v>ครุศาสตรบัณฑิต</v>
      </c>
      <c r="D27" s="109" t="str">
        <f>แยกชั้นปี!D27</f>
        <v>การประถมศึกษา</v>
      </c>
      <c r="E27" s="109" t="str">
        <f>แยกชั้นปี!E27</f>
        <v>ปริญญาตรี</v>
      </c>
      <c r="F27" s="125">
        <f>แยกชั้นปี!Z27</f>
        <v>308</v>
      </c>
      <c r="G27" s="82"/>
      <c r="H27" s="12"/>
      <c r="I27" s="124">
        <f t="shared" si="7"/>
        <v>308</v>
      </c>
      <c r="J27" s="192">
        <f>แยกชั้นปี!H27</f>
        <v>60</v>
      </c>
      <c r="K27" s="82"/>
      <c r="L27" s="12"/>
      <c r="M27" s="124">
        <f t="shared" si="8"/>
        <v>60</v>
      </c>
      <c r="N27" s="192">
        <f>จบปี67!H27</f>
        <v>62</v>
      </c>
      <c r="O27" s="82"/>
      <c r="P27" s="12"/>
      <c r="Q27" s="383">
        <f t="shared" si="9"/>
        <v>62</v>
      </c>
      <c r="R27" s="192">
        <f>จบปี68N!H27</f>
        <v>0</v>
      </c>
      <c r="S27" s="82"/>
      <c r="T27" s="12"/>
      <c r="U27" s="423">
        <f t="shared" si="10"/>
        <v>0</v>
      </c>
    </row>
    <row r="28" spans="1:21" x14ac:dyDescent="0.55000000000000004">
      <c r="A28" s="13"/>
      <c r="B28" s="109">
        <f>แยกชั้นปี!B28</f>
        <v>8</v>
      </c>
      <c r="C28" s="109" t="str">
        <f>แยกชั้นปี!C28</f>
        <v>ครุศาสตรบัณฑิต</v>
      </c>
      <c r="D28" s="109" t="str">
        <f>แยกชั้นปี!D28</f>
        <v>วิทยาศาสตร์ทั่วไป</v>
      </c>
      <c r="E28" s="109" t="str">
        <f>แยกชั้นปี!E28</f>
        <v>ปริญญาตรี</v>
      </c>
      <c r="F28" s="125">
        <f>แยกชั้นปี!Z28</f>
        <v>283</v>
      </c>
      <c r="G28" s="82"/>
      <c r="H28" s="12"/>
      <c r="I28" s="124">
        <f t="shared" si="7"/>
        <v>283</v>
      </c>
      <c r="J28" s="192">
        <f>แยกชั้นปี!H28</f>
        <v>60</v>
      </c>
      <c r="K28" s="82"/>
      <c r="L28" s="12"/>
      <c r="M28" s="124">
        <f t="shared" si="8"/>
        <v>60</v>
      </c>
      <c r="N28" s="192">
        <f>จบปี67!H28</f>
        <v>54</v>
      </c>
      <c r="O28" s="82"/>
      <c r="P28" s="12"/>
      <c r="Q28" s="383">
        <f t="shared" si="9"/>
        <v>54</v>
      </c>
      <c r="R28" s="192">
        <f>จบปี68N!H28</f>
        <v>0</v>
      </c>
      <c r="S28" s="82"/>
      <c r="T28" s="12"/>
      <c r="U28" s="423">
        <f t="shared" si="10"/>
        <v>0</v>
      </c>
    </row>
    <row r="29" spans="1:21" x14ac:dyDescent="0.55000000000000004">
      <c r="A29" s="13"/>
      <c r="B29" s="109">
        <f>แยกชั้นปี!B29</f>
        <v>9</v>
      </c>
      <c r="C29" s="109" t="str">
        <f>แยกชั้นปี!C29</f>
        <v>ครุศาสตรบัณฑิต</v>
      </c>
      <c r="D29" s="109" t="str">
        <f>แยกชั้นปี!D29</f>
        <v>พลศึกษา</v>
      </c>
      <c r="E29" s="109" t="str">
        <f>แยกชั้นปี!E29</f>
        <v>ปริญญาตรี</v>
      </c>
      <c r="F29" s="125">
        <f>แยกชั้นปี!Z29</f>
        <v>330</v>
      </c>
      <c r="G29" s="82"/>
      <c r="H29" s="12"/>
      <c r="I29" s="124">
        <f t="shared" si="7"/>
        <v>330</v>
      </c>
      <c r="J29" s="192">
        <f>แยกชั้นปี!H29</f>
        <v>59</v>
      </c>
      <c r="K29" s="82"/>
      <c r="L29" s="12"/>
      <c r="M29" s="124">
        <f t="shared" si="8"/>
        <v>59</v>
      </c>
      <c r="N29" s="192">
        <f>จบปี67!H29</f>
        <v>61</v>
      </c>
      <c r="O29" s="82"/>
      <c r="P29" s="12"/>
      <c r="Q29" s="383">
        <f t="shared" si="9"/>
        <v>61</v>
      </c>
      <c r="R29" s="192">
        <f>จบปี68N!H29</f>
        <v>0</v>
      </c>
      <c r="S29" s="82"/>
      <c r="T29" s="12"/>
      <c r="U29" s="423">
        <f t="shared" si="10"/>
        <v>0</v>
      </c>
    </row>
    <row r="30" spans="1:21" x14ac:dyDescent="0.55000000000000004">
      <c r="A30" s="13"/>
      <c r="B30" s="109">
        <f>แยกชั้นปี!B30</f>
        <v>10</v>
      </c>
      <c r="C30" s="109" t="str">
        <f>แยกชั้นปี!C30</f>
        <v>ครุศาสตรบัณฑิต</v>
      </c>
      <c r="D30" s="109" t="str">
        <f>แยกชั้นปี!D30</f>
        <v>ดนตรีศึกษา</v>
      </c>
      <c r="E30" s="109" t="str">
        <f>แยกชั้นปี!E30</f>
        <v>ปริญญาตรี</v>
      </c>
      <c r="F30" s="125">
        <f>แยกชั้นปี!Z30</f>
        <v>211</v>
      </c>
      <c r="G30" s="82"/>
      <c r="H30" s="12"/>
      <c r="I30" s="124">
        <f t="shared" si="7"/>
        <v>211</v>
      </c>
      <c r="J30" s="192">
        <f>แยกชั้นปี!H30</f>
        <v>40</v>
      </c>
      <c r="K30" s="82"/>
      <c r="L30" s="12"/>
      <c r="M30" s="124">
        <f t="shared" si="8"/>
        <v>40</v>
      </c>
      <c r="N30" s="192">
        <f>จบปี67!H30</f>
        <v>36</v>
      </c>
      <c r="O30" s="82"/>
      <c r="P30" s="12"/>
      <c r="Q30" s="383">
        <f t="shared" si="9"/>
        <v>36</v>
      </c>
      <c r="R30" s="192">
        <f>จบปี68N!H30</f>
        <v>0</v>
      </c>
      <c r="S30" s="82"/>
      <c r="T30" s="12"/>
      <c r="U30" s="423">
        <f t="shared" si="10"/>
        <v>0</v>
      </c>
    </row>
    <row r="31" spans="1:21" x14ac:dyDescent="0.55000000000000004">
      <c r="A31" s="13"/>
      <c r="B31" s="109">
        <f>แยกชั้นปี!B31</f>
        <v>11</v>
      </c>
      <c r="C31" s="109" t="str">
        <f>แยกชั้นปี!C31</f>
        <v>ครุศาสตรบัณฑิต</v>
      </c>
      <c r="D31" s="109" t="str">
        <f>แยกชั้นปี!D31</f>
        <v>การสอนภาษาจีน</v>
      </c>
      <c r="E31" s="109" t="str">
        <f>แยกชั้นปี!E31</f>
        <v>ปริญญาตรี</v>
      </c>
      <c r="F31" s="125">
        <f>แยกชั้นปี!Z31</f>
        <v>185</v>
      </c>
      <c r="G31" s="82"/>
      <c r="H31" s="12"/>
      <c r="I31" s="124">
        <f t="shared" si="7"/>
        <v>185</v>
      </c>
      <c r="J31" s="192">
        <f>แยกชั้นปี!H31</f>
        <v>35</v>
      </c>
      <c r="K31" s="82"/>
      <c r="L31" s="12"/>
      <c r="M31" s="124">
        <f t="shared" si="8"/>
        <v>35</v>
      </c>
      <c r="N31" s="192">
        <f>จบปี67!H31</f>
        <v>33</v>
      </c>
      <c r="O31" s="82"/>
      <c r="P31" s="12"/>
      <c r="Q31" s="383">
        <f t="shared" si="9"/>
        <v>33</v>
      </c>
      <c r="R31" s="192">
        <f>จบปี68N!H31</f>
        <v>0</v>
      </c>
      <c r="S31" s="82"/>
      <c r="T31" s="12"/>
      <c r="U31" s="423">
        <f t="shared" si="10"/>
        <v>0</v>
      </c>
    </row>
    <row r="32" spans="1:21" x14ac:dyDescent="0.55000000000000004">
      <c r="A32" s="13"/>
      <c r="B32" s="109">
        <f>แยกชั้นปี!B32</f>
        <v>12</v>
      </c>
      <c r="C32" s="109" t="str">
        <f>แยกชั้นปี!C32</f>
        <v>ครุศาสตรบัณฑิต</v>
      </c>
      <c r="D32" s="109" t="str">
        <f>แยกชั้นปี!D32</f>
        <v>นาฏศิลป์ศึกษา</v>
      </c>
      <c r="E32" s="136" t="str">
        <f>แยกชั้นปี!E32</f>
        <v>ปริญญาตรี</v>
      </c>
      <c r="F32" s="192">
        <f>แยกชั้นปี!Z32</f>
        <v>114</v>
      </c>
      <c r="G32" s="82"/>
      <c r="H32" s="12"/>
      <c r="I32" s="124">
        <f t="shared" si="7"/>
        <v>114</v>
      </c>
      <c r="J32" s="192">
        <f>แยกชั้นปี!H32</f>
        <v>40</v>
      </c>
      <c r="K32" s="82"/>
      <c r="L32" s="12"/>
      <c r="M32" s="124">
        <f t="shared" si="8"/>
        <v>40</v>
      </c>
      <c r="N32" s="192">
        <f>จบปี67!H32</f>
        <v>0</v>
      </c>
      <c r="O32" s="82"/>
      <c r="P32" s="12"/>
      <c r="Q32" s="383">
        <f t="shared" si="9"/>
        <v>0</v>
      </c>
      <c r="R32" s="192">
        <f>จบปี68N!H32</f>
        <v>0</v>
      </c>
      <c r="S32" s="82"/>
      <c r="T32" s="12"/>
      <c r="U32" s="423">
        <f t="shared" si="10"/>
        <v>0</v>
      </c>
    </row>
    <row r="33" spans="1:21" x14ac:dyDescent="0.55000000000000004">
      <c r="A33" s="13"/>
      <c r="B33" s="109">
        <f>แยกชั้นปี!B33</f>
        <v>13</v>
      </c>
      <c r="C33" s="109" t="str">
        <f>แยกชั้นปี!C33</f>
        <v>ประกาศนียบัตรบัณฑิต</v>
      </c>
      <c r="D33" s="109" t="str">
        <f>แยกชั้นปี!D33</f>
        <v>วิชาชีพครู</v>
      </c>
      <c r="E33" s="109" t="str">
        <f>แยกชั้นปี!E33</f>
        <v>ประกาศนียบัตร</v>
      </c>
      <c r="F33" s="125"/>
      <c r="G33" s="82"/>
      <c r="H33" s="12">
        <f>แยกชั้นปี!AR33</f>
        <v>0</v>
      </c>
      <c r="I33" s="124">
        <f t="shared" si="7"/>
        <v>0</v>
      </c>
      <c r="J33" s="125"/>
      <c r="K33" s="82"/>
      <c r="L33" s="12">
        <f>แยกชั้นปี!AC33</f>
        <v>0</v>
      </c>
      <c r="M33" s="436">
        <f t="shared" si="8"/>
        <v>0</v>
      </c>
      <c r="N33" s="182"/>
      <c r="O33" s="82"/>
      <c r="P33" s="12">
        <f>จบปี67!N32</f>
        <v>1</v>
      </c>
      <c r="Q33" s="383">
        <f t="shared" si="9"/>
        <v>1</v>
      </c>
      <c r="R33" s="192"/>
      <c r="S33" s="82"/>
      <c r="T33" s="12">
        <f>จบปี68N!N32</f>
        <v>0</v>
      </c>
      <c r="U33" s="423">
        <f t="shared" si="10"/>
        <v>0</v>
      </c>
    </row>
    <row r="34" spans="1:21" x14ac:dyDescent="0.55000000000000004">
      <c r="A34" s="13"/>
      <c r="B34" s="109">
        <f>แยกชั้นปี!B34</f>
        <v>14</v>
      </c>
      <c r="C34" s="109" t="str">
        <f>แยกชั้นปี!C34</f>
        <v>ครุศาสตรมหาบัณฑิต</v>
      </c>
      <c r="D34" s="109" t="str">
        <f>แยกชั้นปี!D34</f>
        <v>การบริหารการศึกษา (โท)</v>
      </c>
      <c r="E34" s="109" t="str">
        <f>แยกชั้นปี!E34</f>
        <v>ปริญญาโท</v>
      </c>
      <c r="F34" s="125"/>
      <c r="G34" s="82"/>
      <c r="H34" s="12">
        <f>แยกชั้นปี!AR34</f>
        <v>207</v>
      </c>
      <c r="I34" s="124">
        <f t="shared" si="7"/>
        <v>207</v>
      </c>
      <c r="J34" s="125"/>
      <c r="K34" s="82"/>
      <c r="L34" s="12">
        <f>แยกชั้นปี!AC34</f>
        <v>55</v>
      </c>
      <c r="M34" s="436">
        <f t="shared" si="8"/>
        <v>55</v>
      </c>
      <c r="N34" s="182"/>
      <c r="O34" s="82"/>
      <c r="P34" s="12">
        <f>จบปี67!N33</f>
        <v>24</v>
      </c>
      <c r="Q34" s="383">
        <f t="shared" si="9"/>
        <v>24</v>
      </c>
      <c r="R34" s="192"/>
      <c r="S34" s="82"/>
      <c r="T34" s="12">
        <f>จบปี68N!N33</f>
        <v>0</v>
      </c>
      <c r="U34" s="423">
        <f t="shared" si="10"/>
        <v>0</v>
      </c>
    </row>
    <row r="35" spans="1:21" x14ac:dyDescent="0.55000000000000004">
      <c r="A35" s="13"/>
      <c r="B35" s="109">
        <v>15</v>
      </c>
      <c r="C35" s="109" t="str">
        <f>แยกชั้นปี!C35</f>
        <v>ครุศาสตรมหาบัณฑิต</v>
      </c>
      <c r="D35" s="109" t="str">
        <f>แยกชั้นปี!D35</f>
        <v>วิจัยและนวัตกรรมการจัดการเรียนรู้</v>
      </c>
      <c r="E35" s="109" t="str">
        <f>แยกชั้นปี!E35</f>
        <v>ประกาศนียบัตร</v>
      </c>
      <c r="F35" s="192"/>
      <c r="G35" s="82"/>
      <c r="H35" s="12">
        <f>แยกชั้นปี!AR35</f>
        <v>37</v>
      </c>
      <c r="I35" s="436">
        <f t="shared" ref="I35" si="11">SUM(F35:H35)</f>
        <v>37</v>
      </c>
      <c r="J35" s="192"/>
      <c r="K35" s="82"/>
      <c r="L35" s="12">
        <f>แยกชั้นปี!AC35</f>
        <v>37</v>
      </c>
      <c r="M35" s="436">
        <f t="shared" si="8"/>
        <v>37</v>
      </c>
      <c r="N35" s="192"/>
      <c r="O35" s="82"/>
      <c r="P35" s="12">
        <f>จบปี67!N34</f>
        <v>4</v>
      </c>
      <c r="Q35" s="436">
        <f t="shared" ref="Q35" si="12">SUM(N35:P35)</f>
        <v>4</v>
      </c>
      <c r="R35" s="192"/>
      <c r="S35" s="82"/>
      <c r="T35" s="12"/>
      <c r="U35" s="436"/>
    </row>
    <row r="36" spans="1:21" x14ac:dyDescent="0.55000000000000004">
      <c r="A36" s="13"/>
      <c r="B36" s="109">
        <v>16</v>
      </c>
      <c r="C36" s="109" t="str">
        <f>แยกชั้นปี!C36</f>
        <v>ครุศาสตรมหาบัณฑิต</v>
      </c>
      <c r="D36" s="109" t="str">
        <f>แยกชั้นปี!D36</f>
        <v>การบริหารการศึกษา (เอก)</v>
      </c>
      <c r="E36" s="109" t="str">
        <f>แยกชั้นปี!E36</f>
        <v>ปริญญาเอก</v>
      </c>
      <c r="F36" s="125"/>
      <c r="G36" s="82"/>
      <c r="H36" s="12">
        <f>แยกชั้นปี!AR36</f>
        <v>21</v>
      </c>
      <c r="I36" s="124">
        <f t="shared" si="7"/>
        <v>21</v>
      </c>
      <c r="J36" s="125"/>
      <c r="K36" s="82"/>
      <c r="L36" s="12">
        <f>แยกชั้นปี!AC36</f>
        <v>0</v>
      </c>
      <c r="M36" s="436">
        <f t="shared" si="8"/>
        <v>0</v>
      </c>
      <c r="N36" s="182"/>
      <c r="O36" s="82"/>
      <c r="P36" s="12">
        <f>จบปี67!N34</f>
        <v>4</v>
      </c>
      <c r="Q36" s="383">
        <f t="shared" si="9"/>
        <v>4</v>
      </c>
      <c r="R36" s="192"/>
      <c r="S36" s="82"/>
      <c r="T36" s="12">
        <f>จบปี68N!N34</f>
        <v>0</v>
      </c>
      <c r="U36" s="423">
        <f t="shared" si="10"/>
        <v>0</v>
      </c>
    </row>
    <row r="37" spans="1:21" s="81" customFormat="1" x14ac:dyDescent="0.55000000000000004">
      <c r="A37" s="515" t="s">
        <v>40</v>
      </c>
      <c r="B37" s="515"/>
      <c r="C37" s="515"/>
      <c r="D37" s="515"/>
      <c r="E37" s="515"/>
      <c r="F37" s="135">
        <f>SUM(F21:F36)</f>
        <v>3180</v>
      </c>
      <c r="G37" s="135"/>
      <c r="H37" s="135">
        <f>SUM(H21:H36)</f>
        <v>265</v>
      </c>
      <c r="I37" s="135">
        <f>SUM(I21:I36)</f>
        <v>3445</v>
      </c>
      <c r="J37" s="135">
        <f>SUM(J21:J36)</f>
        <v>649</v>
      </c>
      <c r="K37" s="135"/>
      <c r="L37" s="135">
        <f>SUM(L21:L36)</f>
        <v>92</v>
      </c>
      <c r="M37" s="135">
        <f>SUM(M21:M36)</f>
        <v>741</v>
      </c>
      <c r="N37" s="185">
        <f>SUM(N21:N36)</f>
        <v>589</v>
      </c>
      <c r="O37" s="185"/>
      <c r="P37" s="185">
        <f>SUM(P21:P36)</f>
        <v>33</v>
      </c>
      <c r="Q37" s="185">
        <f>SUM(Q21:Q36)</f>
        <v>622</v>
      </c>
      <c r="R37" s="427">
        <f>SUM(R21:R36)</f>
        <v>0</v>
      </c>
      <c r="S37" s="427"/>
      <c r="T37" s="427">
        <f>SUM(T21:T36)</f>
        <v>0</v>
      </c>
      <c r="U37" s="427">
        <f>SUM(U21:U36)</f>
        <v>0</v>
      </c>
    </row>
    <row r="38" spans="1:21" s="81" customFormat="1" x14ac:dyDescent="0.55000000000000004">
      <c r="A38" s="137" t="s">
        <v>41</v>
      </c>
      <c r="B38" s="137"/>
      <c r="C38" s="138"/>
      <c r="D38" s="139"/>
      <c r="E38" s="139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</row>
    <row r="39" spans="1:21" x14ac:dyDescent="0.55000000000000004">
      <c r="A39" s="13"/>
      <c r="B39" s="109">
        <f>แยกชั้นปี!B39</f>
        <v>1</v>
      </c>
      <c r="C39" s="109" t="str">
        <f>แยกชั้นปี!C39</f>
        <v>ศิลปศาสตรบัณฑิต</v>
      </c>
      <c r="D39" s="109" t="str">
        <f>แยกชั้นปี!D39</f>
        <v>การพัฒนาชุมชน</v>
      </c>
      <c r="E39" s="109" t="str">
        <f>แยกชั้นปี!E39</f>
        <v>ปริญญาตรี</v>
      </c>
      <c r="F39" s="125">
        <f>แยกชั้นปี!Z39</f>
        <v>101</v>
      </c>
      <c r="G39" s="82">
        <f>แยกชั้นปี!AR39</f>
        <v>10</v>
      </c>
      <c r="H39" s="12"/>
      <c r="I39" s="124">
        <f t="shared" ref="I39:I47" si="13">SUM(F39:H39)</f>
        <v>111</v>
      </c>
      <c r="J39" s="125">
        <f>แยกชั้นปี!H39</f>
        <v>19</v>
      </c>
      <c r="K39" s="82"/>
      <c r="L39" s="12"/>
      <c r="M39" s="124">
        <f t="shared" ref="M39:M47" si="14">SUM(J39:L39)</f>
        <v>19</v>
      </c>
      <c r="N39" s="182">
        <f>จบปี67!H37</f>
        <v>11</v>
      </c>
      <c r="O39" s="82">
        <f>จบปี67!K37</f>
        <v>2</v>
      </c>
      <c r="P39" s="12"/>
      <c r="Q39" s="181">
        <f t="shared" ref="Q39:Q47" si="15">SUM(N39:P39)</f>
        <v>13</v>
      </c>
      <c r="R39" s="192">
        <f>จบปี68N!H37</f>
        <v>0</v>
      </c>
      <c r="S39" s="82">
        <f>จบปี68N!K37</f>
        <v>0</v>
      </c>
      <c r="T39" s="12"/>
      <c r="U39" s="423">
        <f>จบปี68N!Q37</f>
        <v>0</v>
      </c>
    </row>
    <row r="40" spans="1:21" x14ac:dyDescent="0.55000000000000004">
      <c r="A40" s="13"/>
      <c r="B40" s="109">
        <f>แยกชั้นปี!B40</f>
        <v>2</v>
      </c>
      <c r="C40" s="109" t="str">
        <f>แยกชั้นปี!C40</f>
        <v>ศิลปศาสตรบัณฑิต</v>
      </c>
      <c r="D40" s="109" t="str">
        <f>แยกชั้นปี!D40</f>
        <v>ภาษาจีน</v>
      </c>
      <c r="E40" s="109" t="str">
        <f>แยกชั้นปี!E40</f>
        <v>ปริญญาตรี</v>
      </c>
      <c r="F40" s="125">
        <f>แยกชั้นปี!Z40</f>
        <v>96</v>
      </c>
      <c r="G40" s="82"/>
      <c r="H40" s="12"/>
      <c r="I40" s="124">
        <f t="shared" si="13"/>
        <v>96</v>
      </c>
      <c r="J40" s="192">
        <f>แยกชั้นปี!H40</f>
        <v>16</v>
      </c>
      <c r="K40" s="82"/>
      <c r="L40" s="12"/>
      <c r="M40" s="124">
        <f t="shared" si="14"/>
        <v>16</v>
      </c>
      <c r="N40" s="192">
        <f>จบปี67!H38</f>
        <v>21</v>
      </c>
      <c r="O40" s="82"/>
      <c r="P40" s="12"/>
      <c r="Q40" s="181">
        <f t="shared" si="15"/>
        <v>21</v>
      </c>
      <c r="R40" s="192">
        <f>จบปี68N!H38</f>
        <v>0</v>
      </c>
      <c r="S40" s="82"/>
      <c r="T40" s="12"/>
      <c r="U40" s="423">
        <f>จบปี68N!Q38</f>
        <v>0</v>
      </c>
    </row>
    <row r="41" spans="1:21" x14ac:dyDescent="0.55000000000000004">
      <c r="A41" s="13"/>
      <c r="B41" s="109">
        <f>แยกชั้นปี!B41</f>
        <v>3</v>
      </c>
      <c r="C41" s="109" t="str">
        <f>แยกชั้นปี!C41</f>
        <v>ศิลปศาสตรบัณฑิต</v>
      </c>
      <c r="D41" s="109" t="str">
        <f>แยกชั้นปี!D41</f>
        <v>ภาษาญี่ปุ่น</v>
      </c>
      <c r="E41" s="109" t="str">
        <f>แยกชั้นปี!E41</f>
        <v>ปริญญาตรี</v>
      </c>
      <c r="F41" s="125">
        <f>แยกชั้นปี!Z41</f>
        <v>54</v>
      </c>
      <c r="G41" s="82"/>
      <c r="H41" s="12"/>
      <c r="I41" s="124">
        <f t="shared" si="13"/>
        <v>54</v>
      </c>
      <c r="J41" s="192">
        <f>แยกชั้นปี!H41</f>
        <v>13</v>
      </c>
      <c r="K41" s="82"/>
      <c r="L41" s="12"/>
      <c r="M41" s="124">
        <f t="shared" si="14"/>
        <v>13</v>
      </c>
      <c r="N41" s="192">
        <f>จบปี67!H39</f>
        <v>18</v>
      </c>
      <c r="O41" s="82"/>
      <c r="P41" s="12"/>
      <c r="Q41" s="181">
        <f t="shared" si="15"/>
        <v>18</v>
      </c>
      <c r="R41" s="192">
        <f>จบปี68N!H39</f>
        <v>0</v>
      </c>
      <c r="S41" s="82"/>
      <c r="T41" s="12"/>
      <c r="U41" s="423">
        <f>จบปี68N!Q39</f>
        <v>0</v>
      </c>
    </row>
    <row r="42" spans="1:21" x14ac:dyDescent="0.55000000000000004">
      <c r="A42" s="13"/>
      <c r="B42" s="109">
        <f>แยกชั้นปี!B42</f>
        <v>4</v>
      </c>
      <c r="C42" s="109" t="str">
        <f>แยกชั้นปี!C42</f>
        <v>ศิลปศาสตรบัณฑิต</v>
      </c>
      <c r="D42" s="109" t="str">
        <f>แยกชั้นปี!D42</f>
        <v>ภาษาอังกฤษธุรกิจ</v>
      </c>
      <c r="E42" s="109" t="str">
        <f>แยกชั้นปี!E42</f>
        <v>ปริญญาตรี</v>
      </c>
      <c r="F42" s="125">
        <f>แยกชั้นปี!Z42</f>
        <v>265</v>
      </c>
      <c r="G42" s="82">
        <f>แยกชั้นปี!AR42</f>
        <v>4</v>
      </c>
      <c r="H42" s="12"/>
      <c r="I42" s="124">
        <f t="shared" si="13"/>
        <v>269</v>
      </c>
      <c r="J42" s="192">
        <f>แยกชั้นปี!H42</f>
        <v>45</v>
      </c>
      <c r="K42" s="82"/>
      <c r="L42" s="12"/>
      <c r="M42" s="124">
        <f t="shared" si="14"/>
        <v>45</v>
      </c>
      <c r="N42" s="192">
        <f>จบปี67!H40</f>
        <v>51</v>
      </c>
      <c r="O42" s="82">
        <f>จบปี67!K40</f>
        <v>1</v>
      </c>
      <c r="P42" s="12"/>
      <c r="Q42" s="181">
        <f t="shared" si="15"/>
        <v>52</v>
      </c>
      <c r="R42" s="192">
        <f>จบปี68N!H40</f>
        <v>0</v>
      </c>
      <c r="S42" s="82">
        <f>จบปี68N!K40</f>
        <v>0</v>
      </c>
      <c r="T42" s="12"/>
      <c r="U42" s="423">
        <f>จบปี68N!Q40</f>
        <v>0</v>
      </c>
    </row>
    <row r="43" spans="1:21" x14ac:dyDescent="0.55000000000000004">
      <c r="A43" s="13"/>
      <c r="B43" s="109">
        <f>แยกชั้นปี!B43</f>
        <v>5</v>
      </c>
      <c r="C43" s="109" t="str">
        <f>แยกชั้นปี!C43</f>
        <v>ศิลปศาสตรบัณฑิต</v>
      </c>
      <c r="D43" s="109" t="str">
        <f>แยกชั้นปี!D43</f>
        <v>การจัดการสนสนเทศดิจิทัล</v>
      </c>
      <c r="E43" s="109" t="str">
        <f>แยกชั้นปี!E43</f>
        <v>ปริญญาตรี</v>
      </c>
      <c r="F43" s="125">
        <f>แยกชั้นปี!Z43</f>
        <v>3</v>
      </c>
      <c r="G43" s="82"/>
      <c r="H43" s="12"/>
      <c r="I43" s="124">
        <f t="shared" si="13"/>
        <v>3</v>
      </c>
      <c r="J43" s="192">
        <f>แยกชั้นปี!H43</f>
        <v>0</v>
      </c>
      <c r="K43" s="82"/>
      <c r="L43" s="12"/>
      <c r="M43" s="124">
        <f t="shared" si="14"/>
        <v>0</v>
      </c>
      <c r="N43" s="192">
        <f>จบปี67!H41</f>
        <v>0</v>
      </c>
      <c r="O43" s="82"/>
      <c r="P43" s="12"/>
      <c r="Q43" s="181">
        <f t="shared" si="15"/>
        <v>0</v>
      </c>
      <c r="R43" s="192">
        <f>จบปี68N!H41</f>
        <v>0</v>
      </c>
      <c r="S43" s="82"/>
      <c r="T43" s="12"/>
      <c r="U43" s="423">
        <f>จบปี68N!Q41</f>
        <v>0</v>
      </c>
    </row>
    <row r="44" spans="1:21" x14ac:dyDescent="0.55000000000000004">
      <c r="A44" s="13"/>
      <c r="B44" s="109">
        <f>แยกชั้นปี!B44</f>
        <v>6</v>
      </c>
      <c r="C44" s="109" t="str">
        <f>แยกชั้นปี!C44</f>
        <v>ศิลปศาสตรบัณฑิต</v>
      </c>
      <c r="D44" s="109" t="str">
        <f>แยกชั้นปี!D44</f>
        <v>ศิลปะและการออกแบบ</v>
      </c>
      <c r="E44" s="109" t="str">
        <f>แยกชั้นปี!E44</f>
        <v>ปริญญาตรี</v>
      </c>
      <c r="F44" s="125">
        <f>แยกชั้นปี!Z44</f>
        <v>74</v>
      </c>
      <c r="G44" s="82"/>
      <c r="H44" s="12"/>
      <c r="I44" s="124">
        <f t="shared" si="13"/>
        <v>74</v>
      </c>
      <c r="J44" s="192">
        <f>แยกชั้นปี!H44</f>
        <v>14</v>
      </c>
      <c r="K44" s="82"/>
      <c r="L44" s="12"/>
      <c r="M44" s="124">
        <f t="shared" si="14"/>
        <v>14</v>
      </c>
      <c r="N44" s="192">
        <f>จบปี67!H42</f>
        <v>13</v>
      </c>
      <c r="O44" s="82"/>
      <c r="P44" s="12"/>
      <c r="Q44" s="181">
        <f t="shared" si="15"/>
        <v>13</v>
      </c>
      <c r="R44" s="192">
        <f>จบปี68N!H42</f>
        <v>0</v>
      </c>
      <c r="S44" s="82"/>
      <c r="T44" s="12"/>
      <c r="U44" s="423">
        <f>จบปี68N!Q42</f>
        <v>0</v>
      </c>
    </row>
    <row r="45" spans="1:21" x14ac:dyDescent="0.55000000000000004">
      <c r="A45" s="13"/>
      <c r="B45" s="109">
        <f>แยกชั้นปี!B45</f>
        <v>7</v>
      </c>
      <c r="C45" s="109" t="str">
        <f>แยกชั้นปี!C45</f>
        <v>ศิลปศาสตรบัณฑิต</v>
      </c>
      <c r="D45" s="109" t="str">
        <f>แยกชั้นปี!D45</f>
        <v>ภาษาไทยเพื่อการสื่อสาร</v>
      </c>
      <c r="E45" s="109" t="str">
        <f>แยกชั้นปี!E45</f>
        <v>ปริญญาตรี</v>
      </c>
      <c r="F45" s="125">
        <f>แยกชั้นปี!Z45</f>
        <v>168</v>
      </c>
      <c r="G45" s="82">
        <f>แยกชั้นปี!AR45</f>
        <v>1</v>
      </c>
      <c r="H45" s="12"/>
      <c r="I45" s="124">
        <f t="shared" si="13"/>
        <v>169</v>
      </c>
      <c r="J45" s="192">
        <f>แยกชั้นปี!H45</f>
        <v>46</v>
      </c>
      <c r="K45" s="82"/>
      <c r="L45" s="12"/>
      <c r="M45" s="124">
        <f t="shared" si="14"/>
        <v>46</v>
      </c>
      <c r="N45" s="192">
        <f>จบปี67!H43</f>
        <v>61</v>
      </c>
      <c r="O45" s="82">
        <f>จบปี67!K43</f>
        <v>0</v>
      </c>
      <c r="P45" s="12"/>
      <c r="Q45" s="181">
        <f t="shared" si="15"/>
        <v>61</v>
      </c>
      <c r="R45" s="192">
        <f>จบปี68N!H43</f>
        <v>0</v>
      </c>
      <c r="S45" s="82"/>
      <c r="T45" s="12"/>
      <c r="U45" s="423">
        <f>จบปี68N!Q43</f>
        <v>0</v>
      </c>
    </row>
    <row r="46" spans="1:21" x14ac:dyDescent="0.55000000000000004">
      <c r="A46" s="13"/>
      <c r="B46" s="109">
        <f>แยกชั้นปี!B46</f>
        <v>8</v>
      </c>
      <c r="C46" s="109" t="str">
        <f>แยกชั้นปี!C46</f>
        <v>ศิลปศาสตรบัณฑิต</v>
      </c>
      <c r="D46" s="109" t="str">
        <f>แยกชั้นปี!D46</f>
        <v>ประวัติศาสตร์</v>
      </c>
      <c r="E46" s="109" t="str">
        <f>แยกชั้นปี!E46</f>
        <v>ปริญญาตรี</v>
      </c>
      <c r="F46" s="125">
        <f>แยกชั้นปี!Z46</f>
        <v>34</v>
      </c>
      <c r="G46" s="82"/>
      <c r="H46" s="12"/>
      <c r="I46" s="124">
        <f t="shared" si="13"/>
        <v>34</v>
      </c>
      <c r="J46" s="192">
        <f>แยกชั้นปี!H46</f>
        <v>11</v>
      </c>
      <c r="K46" s="82"/>
      <c r="L46" s="12"/>
      <c r="M46" s="124">
        <f t="shared" si="14"/>
        <v>11</v>
      </c>
      <c r="N46" s="192">
        <f>จบปี67!H44</f>
        <v>5</v>
      </c>
      <c r="O46" s="82"/>
      <c r="P46" s="12"/>
      <c r="Q46" s="181">
        <f t="shared" si="15"/>
        <v>5</v>
      </c>
      <c r="R46" s="192">
        <f>จบปี68N!H44</f>
        <v>0</v>
      </c>
      <c r="S46" s="82"/>
      <c r="T46" s="12"/>
      <c r="U46" s="423">
        <f>จบปี68N!Q44</f>
        <v>0</v>
      </c>
    </row>
    <row r="47" spans="1:21" x14ac:dyDescent="0.55000000000000004">
      <c r="A47" s="13"/>
      <c r="B47" s="109">
        <f>แยกชั้นปี!B47</f>
        <v>9</v>
      </c>
      <c r="C47" s="109" t="str">
        <f>แยกชั้นปี!C47</f>
        <v>นิเทศศาสตรบัณฑิต</v>
      </c>
      <c r="D47" s="109" t="str">
        <f>แยกชั้นปี!D47</f>
        <v>นิเทศศาสตร์</v>
      </c>
      <c r="E47" s="109" t="str">
        <f>แยกชั้นปี!E47</f>
        <v>ปริญญาตรี</v>
      </c>
      <c r="F47" s="125">
        <f>แยกชั้นปี!Z47</f>
        <v>107</v>
      </c>
      <c r="G47" s="82"/>
      <c r="H47" s="12"/>
      <c r="I47" s="124">
        <f t="shared" si="13"/>
        <v>107</v>
      </c>
      <c r="J47" s="192">
        <f>แยกชั้นปี!H47</f>
        <v>39</v>
      </c>
      <c r="K47" s="82"/>
      <c r="L47" s="12"/>
      <c r="M47" s="124">
        <f t="shared" si="14"/>
        <v>39</v>
      </c>
      <c r="N47" s="192">
        <f>จบปี67!H45</f>
        <v>14</v>
      </c>
      <c r="O47" s="82"/>
      <c r="P47" s="12"/>
      <c r="Q47" s="181">
        <f t="shared" si="15"/>
        <v>14</v>
      </c>
      <c r="R47" s="192">
        <f>จบปี68N!H45</f>
        <v>0</v>
      </c>
      <c r="S47" s="82"/>
      <c r="T47" s="12"/>
      <c r="U47" s="423">
        <f>จบปี68N!Q45</f>
        <v>0</v>
      </c>
    </row>
    <row r="48" spans="1:21" s="81" customFormat="1" x14ac:dyDescent="0.55000000000000004">
      <c r="A48" s="516" t="s">
        <v>49</v>
      </c>
      <c r="B48" s="516"/>
      <c r="C48" s="516"/>
      <c r="D48" s="516"/>
      <c r="E48" s="516"/>
      <c r="F48" s="141">
        <f>SUM(F39:F47)</f>
        <v>902</v>
      </c>
      <c r="G48" s="141">
        <f t="shared" ref="G48:M48" si="16">SUM(G39:G47)</f>
        <v>15</v>
      </c>
      <c r="H48" s="141"/>
      <c r="I48" s="141">
        <f t="shared" si="16"/>
        <v>917</v>
      </c>
      <c r="J48" s="141">
        <f t="shared" si="16"/>
        <v>203</v>
      </c>
      <c r="K48" s="141"/>
      <c r="L48" s="141"/>
      <c r="M48" s="141">
        <f t="shared" si="16"/>
        <v>203</v>
      </c>
      <c r="N48" s="186">
        <f t="shared" ref="N48:O48" si="17">SUM(N39:N47)</f>
        <v>194</v>
      </c>
      <c r="O48" s="186">
        <f t="shared" si="17"/>
        <v>3</v>
      </c>
      <c r="P48" s="186"/>
      <c r="Q48" s="186">
        <f t="shared" ref="Q48:S48" si="18">SUM(Q39:Q47)</f>
        <v>197</v>
      </c>
      <c r="R48" s="428">
        <f t="shared" si="18"/>
        <v>0</v>
      </c>
      <c r="S48" s="428">
        <f t="shared" si="18"/>
        <v>0</v>
      </c>
      <c r="T48" s="428"/>
      <c r="U48" s="428">
        <f t="shared" ref="U48" si="19">SUM(U39:U47)</f>
        <v>0</v>
      </c>
    </row>
    <row r="49" spans="1:21" s="81" customFormat="1" x14ac:dyDescent="0.55000000000000004">
      <c r="A49" s="142" t="s">
        <v>50</v>
      </c>
      <c r="B49" s="142"/>
      <c r="C49" s="143"/>
      <c r="D49" s="144"/>
      <c r="E49" s="144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</row>
    <row r="50" spans="1:21" x14ac:dyDescent="0.55000000000000004">
      <c r="A50" s="13"/>
      <c r="B50" s="109">
        <f>แยกชั้นปี!B50</f>
        <v>1</v>
      </c>
      <c r="C50" s="109" t="str">
        <f>แยกชั้นปี!C50</f>
        <v>ศิลปศาสตรบัณฑิต</v>
      </c>
      <c r="D50" s="109" t="str">
        <f>แยกชั้นปี!D50</f>
        <v>การท่องเที่ยวและการโรงแรม</v>
      </c>
      <c r="E50" s="109" t="str">
        <f>แยกชั้นปี!E50</f>
        <v>ปริญญาตรี</v>
      </c>
      <c r="F50" s="125">
        <f>แยกชั้นปี!Z50</f>
        <v>93</v>
      </c>
      <c r="G50" s="82"/>
      <c r="H50" s="12"/>
      <c r="I50" s="124">
        <f>SUM(F50:H50)</f>
        <v>93</v>
      </c>
      <c r="J50" s="125">
        <f>แยกชั้นปี!H50</f>
        <v>21</v>
      </c>
      <c r="K50" s="82"/>
      <c r="L50" s="12"/>
      <c r="M50" s="124">
        <f t="shared" ref="M50:M57" si="20">SUM(J50:L50)</f>
        <v>21</v>
      </c>
      <c r="N50" s="182">
        <f>จบปี67!H48</f>
        <v>10</v>
      </c>
      <c r="O50" s="82"/>
      <c r="P50" s="12"/>
      <c r="Q50" s="181">
        <f t="shared" ref="Q50:Q57" si="21">SUM(N50:P50)</f>
        <v>10</v>
      </c>
      <c r="R50" s="192">
        <f>จบปี68N!H48</f>
        <v>0</v>
      </c>
      <c r="S50" s="82"/>
      <c r="T50" s="12"/>
      <c r="U50" s="423">
        <f>จบปี68N!Q48</f>
        <v>0</v>
      </c>
    </row>
    <row r="51" spans="1:21" x14ac:dyDescent="0.55000000000000004">
      <c r="A51" s="13"/>
      <c r="B51" s="109">
        <f>แยกชั้นปี!B51</f>
        <v>2</v>
      </c>
      <c r="C51" s="109" t="str">
        <f>แยกชั้นปี!C51</f>
        <v>บริหารธุรกิจบัณฑิต</v>
      </c>
      <c r="D51" s="109" t="str">
        <f>แยกชั้นปี!D51</f>
        <v>การจัดการ</v>
      </c>
      <c r="E51" s="109" t="str">
        <f>แยกชั้นปี!E51</f>
        <v>ปริญญาตรี</v>
      </c>
      <c r="F51" s="125">
        <f>แยกชั้นปี!Z51</f>
        <v>97</v>
      </c>
      <c r="G51" s="82">
        <f>แยกชั้นปี!AR51</f>
        <v>4</v>
      </c>
      <c r="H51" s="12"/>
      <c r="I51" s="124">
        <f t="shared" ref="I51:I57" si="22">SUM(F51:H51)</f>
        <v>101</v>
      </c>
      <c r="J51" s="192">
        <f>แยกชั้นปี!H51</f>
        <v>23</v>
      </c>
      <c r="K51" s="82"/>
      <c r="L51" s="12"/>
      <c r="M51" s="124">
        <f t="shared" si="20"/>
        <v>23</v>
      </c>
      <c r="N51" s="192">
        <f>จบปี67!H49</f>
        <v>9</v>
      </c>
      <c r="O51" s="82">
        <f>จบปี67!K49</f>
        <v>1</v>
      </c>
      <c r="P51" s="12"/>
      <c r="Q51" s="383">
        <f t="shared" si="21"/>
        <v>10</v>
      </c>
      <c r="R51" s="192">
        <f>จบปี68N!H49</f>
        <v>0</v>
      </c>
      <c r="S51" s="82">
        <f>จบปี68N!K49</f>
        <v>0</v>
      </c>
      <c r="T51" s="12"/>
      <c r="U51" s="423">
        <f>จบปี68N!Q49</f>
        <v>0</v>
      </c>
    </row>
    <row r="52" spans="1:21" x14ac:dyDescent="0.55000000000000004">
      <c r="A52" s="13"/>
      <c r="B52" s="109">
        <f>แยกชั้นปี!B52</f>
        <v>3</v>
      </c>
      <c r="C52" s="109" t="str">
        <f>แยกชั้นปี!C52</f>
        <v>บริหารธุรกิจบัณฑิต</v>
      </c>
      <c r="D52" s="109" t="str">
        <f>แยกชั้นปี!D52</f>
        <v>การตลาด</v>
      </c>
      <c r="E52" s="109" t="str">
        <f>แยกชั้นปี!E52</f>
        <v>ปริญญาตรี</v>
      </c>
      <c r="F52" s="125">
        <f>แยกชั้นปี!Z52</f>
        <v>131</v>
      </c>
      <c r="G52" s="82"/>
      <c r="H52" s="12"/>
      <c r="I52" s="124">
        <f t="shared" si="22"/>
        <v>131</v>
      </c>
      <c r="J52" s="192">
        <f>แยกชั้นปี!H52</f>
        <v>24</v>
      </c>
      <c r="K52" s="82"/>
      <c r="L52" s="12"/>
      <c r="M52" s="124">
        <f t="shared" si="20"/>
        <v>24</v>
      </c>
      <c r="N52" s="192">
        <f>จบปี67!H50</f>
        <v>13</v>
      </c>
      <c r="O52" s="82"/>
      <c r="P52" s="12"/>
      <c r="Q52" s="383">
        <f t="shared" si="21"/>
        <v>13</v>
      </c>
      <c r="R52" s="192">
        <f>จบปี68N!H50</f>
        <v>0</v>
      </c>
      <c r="S52" s="82"/>
      <c r="T52" s="12"/>
      <c r="U52" s="423">
        <f>จบปี68N!Q50</f>
        <v>0</v>
      </c>
    </row>
    <row r="53" spans="1:21" x14ac:dyDescent="0.55000000000000004">
      <c r="A53" s="13"/>
      <c r="B53" s="109">
        <f>แยกชั้นปี!B53</f>
        <v>4</v>
      </c>
      <c r="C53" s="109" t="str">
        <f>แยกชั้นปี!C53</f>
        <v>บริหารธุรกิจบัณฑิต</v>
      </c>
      <c r="D53" s="109" t="str">
        <f>แยกชั้นปี!D53</f>
        <v>ดิจิทัลและคอมพิวเตอร์ธุรกิจ</v>
      </c>
      <c r="E53" s="109" t="str">
        <f>แยกชั้นปี!E53</f>
        <v>ปริญญาตรี</v>
      </c>
      <c r="F53" s="125">
        <f>แยกชั้นปี!Z53</f>
        <v>83</v>
      </c>
      <c r="G53" s="82">
        <f>แยกชั้นปี!AR53</f>
        <v>4</v>
      </c>
      <c r="H53" s="12"/>
      <c r="I53" s="124">
        <f t="shared" si="22"/>
        <v>87</v>
      </c>
      <c r="J53" s="192">
        <f>แยกชั้นปี!H53</f>
        <v>16</v>
      </c>
      <c r="K53" s="82"/>
      <c r="L53" s="12"/>
      <c r="M53" s="124">
        <f t="shared" si="20"/>
        <v>16</v>
      </c>
      <c r="N53" s="192">
        <f>จบปี67!H51</f>
        <v>12</v>
      </c>
      <c r="O53" s="82">
        <f>จบปี67!K51</f>
        <v>0</v>
      </c>
      <c r="P53" s="12"/>
      <c r="Q53" s="383">
        <f t="shared" si="21"/>
        <v>12</v>
      </c>
      <c r="R53" s="192">
        <f>จบปี68N!H51</f>
        <v>0</v>
      </c>
      <c r="S53" s="82"/>
      <c r="T53" s="12"/>
      <c r="U53" s="423">
        <f>จบปี68N!Q51</f>
        <v>0</v>
      </c>
    </row>
    <row r="54" spans="1:21" x14ac:dyDescent="0.55000000000000004">
      <c r="A54" s="13"/>
      <c r="B54" s="109">
        <f>แยกชั้นปี!B54</f>
        <v>5</v>
      </c>
      <c r="C54" s="109" t="str">
        <f>แยกชั้นปี!C54</f>
        <v>บริหารธุรกิจบัณฑิต</v>
      </c>
      <c r="D54" s="109" t="str">
        <f>แยกชั้นปี!D54</f>
        <v>บริหารธุรกิจระหว่างประเทศ</v>
      </c>
      <c r="E54" s="109" t="str">
        <f>แยกชั้นปี!E54</f>
        <v>ปริญญาตรี</v>
      </c>
      <c r="F54" s="125">
        <f>แยกชั้นปี!Z54</f>
        <v>26</v>
      </c>
      <c r="G54" s="82"/>
      <c r="H54" s="12"/>
      <c r="I54" s="124">
        <f t="shared" si="22"/>
        <v>26</v>
      </c>
      <c r="J54" s="192">
        <f>แยกชั้นปี!H54</f>
        <v>4</v>
      </c>
      <c r="K54" s="82"/>
      <c r="L54" s="12"/>
      <c r="M54" s="124">
        <f t="shared" si="20"/>
        <v>4</v>
      </c>
      <c r="N54" s="192">
        <f>จบปี67!H52</f>
        <v>6</v>
      </c>
      <c r="O54" s="82"/>
      <c r="P54" s="12"/>
      <c r="Q54" s="383">
        <f t="shared" si="21"/>
        <v>6</v>
      </c>
      <c r="R54" s="192">
        <f>จบปี68N!H52</f>
        <v>0</v>
      </c>
      <c r="S54" s="82"/>
      <c r="T54" s="12"/>
      <c r="U54" s="423">
        <f>จบปี68N!Q52</f>
        <v>0</v>
      </c>
    </row>
    <row r="55" spans="1:21" x14ac:dyDescent="0.55000000000000004">
      <c r="A55" s="13"/>
      <c r="B55" s="109">
        <f>แยกชั้นปี!B55</f>
        <v>6</v>
      </c>
      <c r="C55" s="109" t="str">
        <f>แยกชั้นปี!C55</f>
        <v>บริหารธุรกิจบัณฑิต</v>
      </c>
      <c r="D55" s="109" t="str">
        <f>แยกชั้นปี!D55</f>
        <v>เศรษฐศาสตร์การเงินการคลัง</v>
      </c>
      <c r="E55" s="109" t="str">
        <f>แยกชั้นปี!E55</f>
        <v>ปริญญาตรี</v>
      </c>
      <c r="F55" s="125">
        <f>แยกชั้นปี!Z55</f>
        <v>1</v>
      </c>
      <c r="G55" s="82"/>
      <c r="H55" s="12"/>
      <c r="I55" s="124">
        <f t="shared" si="22"/>
        <v>1</v>
      </c>
      <c r="J55" s="192">
        <f>แยกชั้นปี!H55</f>
        <v>0</v>
      </c>
      <c r="K55" s="82"/>
      <c r="L55" s="12"/>
      <c r="M55" s="124">
        <f t="shared" si="20"/>
        <v>0</v>
      </c>
      <c r="N55" s="192">
        <f>จบปี67!H53</f>
        <v>0</v>
      </c>
      <c r="O55" s="82"/>
      <c r="P55" s="12"/>
      <c r="Q55" s="383">
        <f t="shared" si="21"/>
        <v>0</v>
      </c>
      <c r="R55" s="192">
        <f>จบปี68N!H53</f>
        <v>0</v>
      </c>
      <c r="S55" s="82"/>
      <c r="T55" s="12"/>
      <c r="U55" s="423">
        <f>จบปี68N!Q53</f>
        <v>0</v>
      </c>
    </row>
    <row r="56" spans="1:21" x14ac:dyDescent="0.55000000000000004">
      <c r="A56" s="13"/>
      <c r="B56" s="109">
        <f>แยกชั้นปี!B56</f>
        <v>7</v>
      </c>
      <c r="C56" s="109" t="str">
        <f>แยกชั้นปี!C56</f>
        <v>บัญชีบัณฑิต</v>
      </c>
      <c r="D56" s="109" t="str">
        <f>แยกชั้นปี!D56</f>
        <v>การบัญชี</v>
      </c>
      <c r="E56" s="109" t="str">
        <f>แยกชั้นปี!E56</f>
        <v>ปริญญาตรี</v>
      </c>
      <c r="F56" s="125">
        <f>แยกชั้นปี!Z56</f>
        <v>303</v>
      </c>
      <c r="G56" s="82">
        <f>แยกชั้นปี!AR56</f>
        <v>79</v>
      </c>
      <c r="H56" s="12"/>
      <c r="I56" s="124">
        <f t="shared" si="22"/>
        <v>382</v>
      </c>
      <c r="J56" s="192">
        <f>แยกชั้นปี!H56</f>
        <v>72</v>
      </c>
      <c r="K56" s="82">
        <f>แยกชั้นปี!AC56</f>
        <v>20</v>
      </c>
      <c r="L56" s="12"/>
      <c r="M56" s="124">
        <f t="shared" si="20"/>
        <v>92</v>
      </c>
      <c r="N56" s="192">
        <f>จบปี67!H54</f>
        <v>67</v>
      </c>
      <c r="O56" s="82">
        <f>จบปี67!K54</f>
        <v>11</v>
      </c>
      <c r="P56" s="12"/>
      <c r="Q56" s="383">
        <f t="shared" si="21"/>
        <v>78</v>
      </c>
      <c r="R56" s="192">
        <f>จบปี68N!H54</f>
        <v>0</v>
      </c>
      <c r="S56" s="82">
        <f>จบปี68N!K54</f>
        <v>0</v>
      </c>
      <c r="T56" s="12"/>
      <c r="U56" s="423">
        <f>จบปี68N!Q54</f>
        <v>0</v>
      </c>
    </row>
    <row r="57" spans="1:21" x14ac:dyDescent="0.55000000000000004">
      <c r="A57" s="13"/>
      <c r="B57" s="109">
        <f>แยกชั้นปี!B57</f>
        <v>8</v>
      </c>
      <c r="C57" s="109" t="str">
        <f>แยกชั้นปี!C57</f>
        <v>บริหารธุรกิจบัณฑิต</v>
      </c>
      <c r="D57" s="109" t="str">
        <f>แยกชั้นปี!D57</f>
        <v>การจัดการธุรกิจการค้าสมัยใหม่</v>
      </c>
      <c r="E57" s="109" t="str">
        <f>แยกชั้นปี!E57</f>
        <v>ปริญญาตรี</v>
      </c>
      <c r="F57" s="125">
        <f>แยกชั้นปี!Z57</f>
        <v>58</v>
      </c>
      <c r="G57" s="82"/>
      <c r="H57" s="12"/>
      <c r="I57" s="124">
        <f t="shared" si="22"/>
        <v>58</v>
      </c>
      <c r="J57" s="192">
        <f>แยกชั้นปี!H57</f>
        <v>16</v>
      </c>
      <c r="K57" s="82"/>
      <c r="L57" s="12"/>
      <c r="M57" s="124">
        <f t="shared" si="20"/>
        <v>16</v>
      </c>
      <c r="N57" s="192">
        <f>จบปี67!H55</f>
        <v>6</v>
      </c>
      <c r="O57" s="82"/>
      <c r="P57" s="12"/>
      <c r="Q57" s="383">
        <f t="shared" si="21"/>
        <v>6</v>
      </c>
      <c r="R57" s="192">
        <f>จบปี68N!H55</f>
        <v>0</v>
      </c>
      <c r="S57" s="82"/>
      <c r="T57" s="12"/>
      <c r="U57" s="423">
        <f>จบปี68N!Q55</f>
        <v>0</v>
      </c>
    </row>
    <row r="58" spans="1:21" s="81" customFormat="1" x14ac:dyDescent="0.55000000000000004">
      <c r="A58" s="521" t="s">
        <v>58</v>
      </c>
      <c r="B58" s="521"/>
      <c r="C58" s="521"/>
      <c r="D58" s="521"/>
      <c r="E58" s="521"/>
      <c r="F58" s="123">
        <f>SUM(F50:F57)</f>
        <v>792</v>
      </c>
      <c r="G58" s="123">
        <f t="shared" ref="G58:M58" si="23">SUM(G50:G57)</f>
        <v>87</v>
      </c>
      <c r="H58" s="123"/>
      <c r="I58" s="123">
        <f t="shared" si="23"/>
        <v>879</v>
      </c>
      <c r="J58" s="123">
        <f t="shared" si="23"/>
        <v>176</v>
      </c>
      <c r="K58" s="123">
        <f t="shared" si="23"/>
        <v>20</v>
      </c>
      <c r="L58" s="123"/>
      <c r="M58" s="123">
        <f t="shared" si="23"/>
        <v>196</v>
      </c>
      <c r="N58" s="180">
        <f t="shared" ref="N58:O58" si="24">SUM(N50:N57)</f>
        <v>123</v>
      </c>
      <c r="O58" s="180">
        <f t="shared" si="24"/>
        <v>12</v>
      </c>
      <c r="P58" s="180"/>
      <c r="Q58" s="180">
        <f t="shared" ref="Q58:S58" si="25">SUM(Q50:Q57)</f>
        <v>135</v>
      </c>
      <c r="R58" s="424">
        <f t="shared" si="25"/>
        <v>0</v>
      </c>
      <c r="S58" s="424">
        <f t="shared" si="25"/>
        <v>0</v>
      </c>
      <c r="T58" s="424"/>
      <c r="U58" s="424">
        <f t="shared" ref="U58" si="26">SUM(U50:U57)</f>
        <v>0</v>
      </c>
    </row>
    <row r="59" spans="1:21" s="81" customFormat="1" x14ac:dyDescent="0.55000000000000004">
      <c r="A59" s="92" t="s">
        <v>59</v>
      </c>
      <c r="B59" s="92"/>
      <c r="C59" s="93"/>
      <c r="D59" s="94"/>
      <c r="E59" s="94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</row>
    <row r="60" spans="1:21" x14ac:dyDescent="0.55000000000000004">
      <c r="A60" s="13"/>
      <c r="B60" s="109">
        <f>แยกชั้นปี!B60</f>
        <v>1</v>
      </c>
      <c r="C60" s="109" t="str">
        <f>แยกชั้นปี!C60</f>
        <v>นิติศาสตรบัณฑิต</v>
      </c>
      <c r="D60" s="109" t="str">
        <f>แยกชั้นปี!D60</f>
        <v>นิติศาสตร์</v>
      </c>
      <c r="E60" s="109" t="str">
        <f>แยกชั้นปี!E60</f>
        <v>ปริญญาตรี</v>
      </c>
      <c r="F60" s="125">
        <f>แยกชั้นปี!Z60</f>
        <v>225</v>
      </c>
      <c r="G60" s="82">
        <f>แยกชั้นปี!AR60</f>
        <v>128</v>
      </c>
      <c r="H60" s="12"/>
      <c r="I60" s="124">
        <f>SUM(F60:H60)</f>
        <v>353</v>
      </c>
      <c r="J60" s="125">
        <f>แยกชั้นปี!H60</f>
        <v>46</v>
      </c>
      <c r="K60" s="82">
        <f>แยกชั้นปี!AC60</f>
        <v>27</v>
      </c>
      <c r="L60" s="12"/>
      <c r="M60" s="124">
        <f t="shared" ref="M60:M63" si="27">SUM(J60:L60)</f>
        <v>73</v>
      </c>
      <c r="N60" s="182">
        <f>จบปี67!H58</f>
        <v>55</v>
      </c>
      <c r="O60" s="82">
        <f>จบปี67!K58</f>
        <v>27</v>
      </c>
      <c r="P60" s="12"/>
      <c r="Q60" s="181">
        <f t="shared" ref="Q60:Q63" si="28">SUM(N60:P60)</f>
        <v>82</v>
      </c>
      <c r="R60" s="192">
        <f>จบปี67!L58</f>
        <v>0</v>
      </c>
      <c r="S60" s="82"/>
      <c r="T60" s="12"/>
      <c r="U60" s="423">
        <f t="shared" ref="U60" si="29">SUM(R60:T60)</f>
        <v>0</v>
      </c>
    </row>
    <row r="61" spans="1:21" x14ac:dyDescent="0.55000000000000004">
      <c r="A61" s="13"/>
      <c r="B61" s="109">
        <v>2</v>
      </c>
      <c r="C61" s="109" t="str">
        <f>แยกชั้นปี!C61</f>
        <v>นิติศาสตรบัณฑิต</v>
      </c>
      <c r="D61" s="109" t="str">
        <f>แยกชั้นปี!D61</f>
        <v>นิติศาสตร์ (ภาคบัณฑิต)</v>
      </c>
      <c r="E61" s="109" t="str">
        <f>แยกชั้นปี!E61</f>
        <v>ปริญญาตรี</v>
      </c>
      <c r="F61" s="192">
        <f>แยกชั้นปี!Z61</f>
        <v>0</v>
      </c>
      <c r="G61" s="82">
        <f>แยกชั้นปี!AR61</f>
        <v>28</v>
      </c>
      <c r="H61" s="12"/>
      <c r="I61" s="406">
        <f>SUM(F61:H61)</f>
        <v>28</v>
      </c>
      <c r="J61" s="192"/>
      <c r="K61" s="82">
        <f>แยกชั้นปี!AC61</f>
        <v>11</v>
      </c>
      <c r="L61" s="12"/>
      <c r="M61" s="406">
        <f t="shared" ref="M61" si="30">SUM(J61:L61)</f>
        <v>11</v>
      </c>
      <c r="N61" s="192"/>
      <c r="O61" s="82"/>
      <c r="P61" s="12"/>
      <c r="Q61" s="406"/>
      <c r="R61" s="192"/>
      <c r="S61" s="82"/>
      <c r="T61" s="12"/>
      <c r="U61" s="423"/>
    </row>
    <row r="62" spans="1:21" x14ac:dyDescent="0.55000000000000004">
      <c r="A62" s="13"/>
      <c r="B62" s="109">
        <f>แยกชั้นปี!B62</f>
        <v>3</v>
      </c>
      <c r="C62" s="109" t="str">
        <f>แยกชั้นปี!C62</f>
        <v>รัฐประศาสนศาสตรบัณฑิต</v>
      </c>
      <c r="D62" s="109" t="str">
        <f>แยกชั้นปี!D62</f>
        <v>รัฐประศาสนศาสตร์</v>
      </c>
      <c r="E62" s="109" t="str">
        <f>แยกชั้นปี!E62</f>
        <v>ปริญญาตรี</v>
      </c>
      <c r="F62" s="192">
        <f>แยกชั้นปี!Z62</f>
        <v>177</v>
      </c>
      <c r="G62" s="82">
        <f>แยกชั้นปี!AR62</f>
        <v>3</v>
      </c>
      <c r="H62" s="12"/>
      <c r="I62" s="124">
        <f t="shared" ref="I62:I63" si="31">SUM(F62:H62)</f>
        <v>180</v>
      </c>
      <c r="J62" s="192">
        <f>แยกชั้นปี!H62</f>
        <v>28</v>
      </c>
      <c r="K62" s="82"/>
      <c r="L62" s="12"/>
      <c r="M62" s="191">
        <f t="shared" si="27"/>
        <v>28</v>
      </c>
      <c r="N62" s="192">
        <f>จบปี67!H59</f>
        <v>28</v>
      </c>
      <c r="O62" s="82">
        <f>จบปี67!K59</f>
        <v>0</v>
      </c>
      <c r="P62" s="12"/>
      <c r="Q62" s="383">
        <f t="shared" si="28"/>
        <v>28</v>
      </c>
      <c r="R62" s="192">
        <f>จบปี67!L59</f>
        <v>0</v>
      </c>
      <c r="S62" s="82"/>
      <c r="T62" s="12"/>
      <c r="U62" s="423">
        <f t="shared" ref="U62:U63" si="32">SUM(R62:T62)</f>
        <v>0</v>
      </c>
    </row>
    <row r="63" spans="1:21" x14ac:dyDescent="0.55000000000000004">
      <c r="A63" s="13"/>
      <c r="B63" s="109">
        <f>แยกชั้นปี!B63</f>
        <v>4</v>
      </c>
      <c r="C63" s="109" t="str">
        <f>แยกชั้นปี!C63</f>
        <v>รัฐศาสตรบัณฑิต</v>
      </c>
      <c r="D63" s="109" t="str">
        <f>แยกชั้นปี!D63</f>
        <v>รัฐศาสตร์</v>
      </c>
      <c r="E63" s="109" t="str">
        <f>แยกชั้นปี!E63</f>
        <v>ปริญญาตรี</v>
      </c>
      <c r="F63" s="192">
        <f>แยกชั้นปี!Z63</f>
        <v>280</v>
      </c>
      <c r="G63" s="82">
        <f>แยกชั้นปี!AR63</f>
        <v>45</v>
      </c>
      <c r="H63" s="12"/>
      <c r="I63" s="124">
        <f t="shared" si="31"/>
        <v>325</v>
      </c>
      <c r="J63" s="192">
        <f>แยกชั้นปี!H63</f>
        <v>52</v>
      </c>
      <c r="K63" s="82"/>
      <c r="L63" s="12"/>
      <c r="M63" s="191">
        <f t="shared" si="27"/>
        <v>52</v>
      </c>
      <c r="N63" s="192">
        <f>จบปี67!H60</f>
        <v>66</v>
      </c>
      <c r="O63" s="82">
        <f>จบปี67!K60</f>
        <v>15</v>
      </c>
      <c r="P63" s="12"/>
      <c r="Q63" s="383">
        <f t="shared" si="28"/>
        <v>81</v>
      </c>
      <c r="R63" s="192">
        <f>จบปี67!L60</f>
        <v>0</v>
      </c>
      <c r="S63" s="82"/>
      <c r="T63" s="12"/>
      <c r="U63" s="423">
        <f t="shared" si="32"/>
        <v>0</v>
      </c>
    </row>
    <row r="64" spans="1:21" s="81" customFormat="1" x14ac:dyDescent="0.55000000000000004">
      <c r="A64" s="522" t="s">
        <v>66</v>
      </c>
      <c r="B64" s="522"/>
      <c r="C64" s="522"/>
      <c r="D64" s="522"/>
      <c r="E64" s="522"/>
      <c r="F64" s="166">
        <f>SUM(F60:F63)</f>
        <v>682</v>
      </c>
      <c r="G64" s="166">
        <f>SUM(G60:G63)</f>
        <v>204</v>
      </c>
      <c r="H64" s="166"/>
      <c r="I64" s="166">
        <f>SUM(I60:I63)</f>
        <v>886</v>
      </c>
      <c r="J64" s="166">
        <f>SUM(J60:J63)</f>
        <v>126</v>
      </c>
      <c r="K64" s="166">
        <f>SUM(K60:K63)</f>
        <v>38</v>
      </c>
      <c r="L64" s="166"/>
      <c r="M64" s="166">
        <f>SUM(M60:M63)</f>
        <v>164</v>
      </c>
      <c r="N64" s="183">
        <f>SUM(N60:N63)</f>
        <v>149</v>
      </c>
      <c r="O64" s="183">
        <f>SUM(O60:O63)</f>
        <v>42</v>
      </c>
      <c r="P64" s="183"/>
      <c r="Q64" s="183">
        <f>SUM(Q60:Q63)</f>
        <v>191</v>
      </c>
      <c r="R64" s="425">
        <f>SUM(R60:R63)</f>
        <v>0</v>
      </c>
      <c r="S64" s="425">
        <f>SUM(S60:S63)</f>
        <v>0</v>
      </c>
      <c r="T64" s="425"/>
      <c r="U64" s="425">
        <f>SUM(U60:U63)</f>
        <v>0</v>
      </c>
    </row>
    <row r="65" spans="1:21" s="81" customFormat="1" x14ac:dyDescent="0.55000000000000004">
      <c r="A65" s="171" t="s">
        <v>129</v>
      </c>
      <c r="B65" s="165"/>
      <c r="C65" s="165"/>
      <c r="D65" s="165"/>
      <c r="E65" s="165"/>
      <c r="F65" s="165"/>
      <c r="G65" s="165"/>
      <c r="H65" s="165"/>
      <c r="I65" s="165"/>
      <c r="J65" s="165"/>
      <c r="K65" s="165"/>
      <c r="L65" s="165"/>
      <c r="M65" s="165"/>
      <c r="N65" s="187"/>
      <c r="O65" s="187"/>
      <c r="P65" s="187"/>
      <c r="Q65" s="188"/>
      <c r="R65" s="429"/>
      <c r="S65" s="429"/>
      <c r="T65" s="429"/>
      <c r="U65" s="430"/>
    </row>
    <row r="66" spans="1:21" s="81" customFormat="1" x14ac:dyDescent="0.55000000000000004">
      <c r="A66" s="167"/>
      <c r="B66" s="168">
        <v>1</v>
      </c>
      <c r="C66" s="169" t="s">
        <v>130</v>
      </c>
      <c r="D66" s="169" t="s">
        <v>116</v>
      </c>
      <c r="E66" s="170" t="str">
        <f>แยกชั้นปี!E66</f>
        <v>ปริญญาตรี</v>
      </c>
      <c r="F66" s="105">
        <f>แยกชั้นปี!Z66</f>
        <v>214</v>
      </c>
      <c r="G66" s="106"/>
      <c r="H66" s="107"/>
      <c r="I66" s="164">
        <f t="shared" ref="I66:I67" si="33">SUM(F66:H66)</f>
        <v>214</v>
      </c>
      <c r="J66" s="105">
        <f>แยกชั้นปี!H66</f>
        <v>55</v>
      </c>
      <c r="K66" s="106"/>
      <c r="L66" s="107"/>
      <c r="M66" s="164">
        <f>SUM(J66:L66)</f>
        <v>55</v>
      </c>
      <c r="N66" s="105"/>
      <c r="O66" s="106"/>
      <c r="P66" s="107"/>
      <c r="Q66" s="190"/>
      <c r="R66" s="105"/>
      <c r="S66" s="106"/>
      <c r="T66" s="107"/>
      <c r="U66" s="190"/>
    </row>
    <row r="67" spans="1:21" s="81" customFormat="1" x14ac:dyDescent="0.55000000000000004">
      <c r="A67" s="517" t="s">
        <v>117</v>
      </c>
      <c r="B67" s="518"/>
      <c r="C67" s="518"/>
      <c r="D67" s="519"/>
      <c r="E67" s="162"/>
      <c r="F67" s="162">
        <f>แยกชั้นปี!Z67</f>
        <v>214</v>
      </c>
      <c r="G67" s="162"/>
      <c r="H67" s="162"/>
      <c r="I67" s="162">
        <f t="shared" si="33"/>
        <v>214</v>
      </c>
      <c r="J67" s="162">
        <f>แยกชั้นปี!H67</f>
        <v>55</v>
      </c>
      <c r="K67" s="162"/>
      <c r="L67" s="162"/>
      <c r="M67" s="162">
        <f>SUM(J67:L67)</f>
        <v>55</v>
      </c>
      <c r="N67" s="179"/>
      <c r="O67" s="179"/>
      <c r="P67" s="179"/>
      <c r="Q67" s="179"/>
      <c r="R67" s="179"/>
      <c r="S67" s="179"/>
      <c r="T67" s="179"/>
      <c r="U67" s="179"/>
    </row>
    <row r="68" spans="1:21" s="81" customFormat="1" x14ac:dyDescent="0.55000000000000004">
      <c r="A68" s="513" t="s">
        <v>67</v>
      </c>
      <c r="B68" s="513"/>
      <c r="C68" s="513"/>
      <c r="D68" s="513"/>
      <c r="E68" s="513"/>
      <c r="F68" s="124">
        <f t="shared" ref="F68:Q68" si="34">F19+F37+F48+F58+F64+F66</f>
        <v>7065</v>
      </c>
      <c r="G68" s="161">
        <f t="shared" si="34"/>
        <v>365</v>
      </c>
      <c r="H68" s="161">
        <f t="shared" si="34"/>
        <v>265</v>
      </c>
      <c r="I68" s="161">
        <f t="shared" si="34"/>
        <v>7695</v>
      </c>
      <c r="J68" s="161">
        <f t="shared" si="34"/>
        <v>1482</v>
      </c>
      <c r="K68" s="161">
        <f t="shared" si="34"/>
        <v>70</v>
      </c>
      <c r="L68" s="161">
        <f t="shared" si="34"/>
        <v>92</v>
      </c>
      <c r="M68" s="161">
        <f t="shared" si="34"/>
        <v>1644</v>
      </c>
      <c r="N68" s="181">
        <f t="shared" si="34"/>
        <v>1392</v>
      </c>
      <c r="O68" s="181">
        <f t="shared" si="34"/>
        <v>60</v>
      </c>
      <c r="P68" s="181">
        <f t="shared" si="34"/>
        <v>33</v>
      </c>
      <c r="Q68" s="181">
        <f t="shared" si="34"/>
        <v>1485</v>
      </c>
      <c r="R68" s="423">
        <f t="shared" ref="R68:U68" si="35">R19+R37+R48+R58+R64+R66</f>
        <v>0</v>
      </c>
      <c r="S68" s="423">
        <f t="shared" si="35"/>
        <v>0</v>
      </c>
      <c r="T68" s="423">
        <f t="shared" si="35"/>
        <v>0</v>
      </c>
      <c r="U68" s="423">
        <f t="shared" si="35"/>
        <v>0</v>
      </c>
    </row>
    <row r="70" spans="1:21" ht="24" x14ac:dyDescent="0.55000000000000004">
      <c r="A70" s="231" t="s">
        <v>162</v>
      </c>
      <c r="B70" s="231"/>
      <c r="C70" s="231"/>
    </row>
    <row r="71" spans="1:21" ht="24" x14ac:dyDescent="0.55000000000000004">
      <c r="A71" s="231" t="s">
        <v>128</v>
      </c>
      <c r="B71" s="232">
        <v>4</v>
      </c>
      <c r="C71" s="235" t="s">
        <v>163</v>
      </c>
    </row>
    <row r="72" spans="1:21" ht="24" x14ac:dyDescent="0.55000000000000004">
      <c r="A72" s="231" t="s">
        <v>128</v>
      </c>
      <c r="B72" s="232">
        <v>10</v>
      </c>
      <c r="C72" s="231" t="s">
        <v>164</v>
      </c>
    </row>
    <row r="73" spans="1:21" ht="24" x14ac:dyDescent="0.55000000000000004">
      <c r="A73" s="231" t="s">
        <v>128</v>
      </c>
      <c r="B73" s="232">
        <v>11</v>
      </c>
      <c r="C73" s="231" t="s">
        <v>165</v>
      </c>
    </row>
  </sheetData>
  <mergeCells count="12">
    <mergeCell ref="R2:U2"/>
    <mergeCell ref="N2:Q2"/>
    <mergeCell ref="A1:M1"/>
    <mergeCell ref="A58:E58"/>
    <mergeCell ref="A64:E64"/>
    <mergeCell ref="A68:E68"/>
    <mergeCell ref="F2:I2"/>
    <mergeCell ref="J2:M2"/>
    <mergeCell ref="A19:E19"/>
    <mergeCell ref="A37:E37"/>
    <mergeCell ref="A48:E48"/>
    <mergeCell ref="A67:D67"/>
  </mergeCells>
  <phoneticPr fontId="2" type="noConversion"/>
  <pageMargins left="0.39370078740157483" right="0.39370078740157483" top="0.39370078740157483" bottom="0.39370078740157483" header="0.51181102362204722" footer="0.51181102362204722"/>
  <pageSetup paperSize="9" scale="61" orientation="landscape" r:id="rId1"/>
  <headerFooter alignWithMargins="0"/>
  <rowBreaks count="1" manualBreakCount="1">
    <brk id="35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25"/>
  <sheetViews>
    <sheetView zoomScale="85" zoomScaleNormal="85" workbookViewId="0">
      <selection sqref="A1:V1"/>
    </sheetView>
  </sheetViews>
  <sheetFormatPr defaultRowHeight="15" x14ac:dyDescent="0.35"/>
  <cols>
    <col min="1" max="1" width="24.7109375" style="193" bestFit="1" customWidth="1"/>
    <col min="2" max="2" width="22.140625" style="193" customWidth="1"/>
    <col min="3" max="22" width="9.140625" style="193" customWidth="1"/>
    <col min="23" max="28" width="9.140625" style="193"/>
    <col min="29" max="34" width="0" style="193" hidden="1" customWidth="1"/>
    <col min="35" max="16384" width="9.140625" style="193"/>
  </cols>
  <sheetData>
    <row r="1" spans="1:34" ht="30.75" x14ac:dyDescent="0.7">
      <c r="A1" s="523" t="s">
        <v>148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  <c r="P1" s="523"/>
      <c r="Q1" s="523"/>
      <c r="R1" s="523"/>
      <c r="S1" s="523"/>
      <c r="T1" s="523"/>
      <c r="U1" s="523"/>
      <c r="V1" s="523"/>
    </row>
    <row r="2" spans="1:34" ht="24" x14ac:dyDescent="0.35">
      <c r="A2" s="528" t="s">
        <v>70</v>
      </c>
      <c r="B2" s="528" t="s">
        <v>3</v>
      </c>
      <c r="C2" s="531" t="s">
        <v>91</v>
      </c>
      <c r="D2" s="532"/>
      <c r="E2" s="532"/>
      <c r="F2" s="532"/>
      <c r="G2" s="533"/>
      <c r="H2" s="527" t="s">
        <v>10</v>
      </c>
      <c r="I2" s="524" t="s">
        <v>112</v>
      </c>
      <c r="J2" s="525"/>
      <c r="K2" s="525"/>
      <c r="L2" s="525"/>
      <c r="M2" s="525"/>
      <c r="N2" s="526"/>
      <c r="O2" s="527" t="s">
        <v>10</v>
      </c>
      <c r="P2" s="528" t="s">
        <v>71</v>
      </c>
      <c r="Q2" s="528"/>
      <c r="R2" s="528"/>
      <c r="S2" s="528"/>
      <c r="T2" s="528"/>
      <c r="U2" s="528"/>
      <c r="V2" s="527" t="s">
        <v>10</v>
      </c>
      <c r="W2" s="528" t="s">
        <v>143</v>
      </c>
      <c r="X2" s="528"/>
      <c r="Y2" s="528"/>
      <c r="Z2" s="528"/>
      <c r="AA2" s="528"/>
      <c r="AB2" s="527" t="s">
        <v>10</v>
      </c>
      <c r="AC2" s="528" t="s">
        <v>149</v>
      </c>
      <c r="AD2" s="528"/>
      <c r="AE2" s="528"/>
      <c r="AF2" s="528"/>
      <c r="AG2" s="528"/>
      <c r="AH2" s="527" t="s">
        <v>10</v>
      </c>
    </row>
    <row r="3" spans="1:34" ht="24" x14ac:dyDescent="0.35">
      <c r="A3" s="528"/>
      <c r="B3" s="528"/>
      <c r="C3" s="534"/>
      <c r="D3" s="535"/>
      <c r="E3" s="535"/>
      <c r="F3" s="535"/>
      <c r="G3" s="536"/>
      <c r="H3" s="527"/>
      <c r="I3" s="528" t="s">
        <v>14</v>
      </c>
      <c r="J3" s="528"/>
      <c r="K3" s="524" t="s">
        <v>72</v>
      </c>
      <c r="L3" s="525"/>
      <c r="M3" s="525"/>
      <c r="N3" s="526"/>
      <c r="O3" s="527"/>
      <c r="P3" s="528" t="s">
        <v>14</v>
      </c>
      <c r="Q3" s="528"/>
      <c r="R3" s="524" t="s">
        <v>72</v>
      </c>
      <c r="S3" s="525"/>
      <c r="T3" s="525"/>
      <c r="U3" s="526"/>
      <c r="V3" s="527"/>
      <c r="W3" s="528" t="s">
        <v>14</v>
      </c>
      <c r="X3" s="528"/>
      <c r="Y3" s="524" t="s">
        <v>72</v>
      </c>
      <c r="Z3" s="525"/>
      <c r="AA3" s="526"/>
      <c r="AB3" s="527"/>
      <c r="AC3" s="528" t="s">
        <v>14</v>
      </c>
      <c r="AD3" s="528"/>
      <c r="AE3" s="524" t="s">
        <v>72</v>
      </c>
      <c r="AF3" s="525"/>
      <c r="AG3" s="526"/>
      <c r="AH3" s="527"/>
    </row>
    <row r="4" spans="1:34" ht="24" x14ac:dyDescent="0.35">
      <c r="A4" s="528"/>
      <c r="B4" s="528"/>
      <c r="C4" s="194" t="s">
        <v>14</v>
      </c>
      <c r="D4" s="194" t="s">
        <v>167</v>
      </c>
      <c r="E4" s="194" t="s">
        <v>38</v>
      </c>
      <c r="F4" s="194" t="s">
        <v>168</v>
      </c>
      <c r="G4" s="194" t="s">
        <v>39</v>
      </c>
      <c r="H4" s="527"/>
      <c r="I4" s="194" t="s">
        <v>74</v>
      </c>
      <c r="J4" s="194" t="s">
        <v>75</v>
      </c>
      <c r="K4" s="194" t="s">
        <v>167</v>
      </c>
      <c r="L4" s="194" t="s">
        <v>38</v>
      </c>
      <c r="M4" s="194" t="s">
        <v>168</v>
      </c>
      <c r="N4" s="194" t="s">
        <v>39</v>
      </c>
      <c r="O4" s="527"/>
      <c r="P4" s="195" t="s">
        <v>74</v>
      </c>
      <c r="Q4" s="195" t="s">
        <v>75</v>
      </c>
      <c r="R4" s="194" t="s">
        <v>167</v>
      </c>
      <c r="S4" s="194" t="s">
        <v>38</v>
      </c>
      <c r="T4" s="194" t="s">
        <v>168</v>
      </c>
      <c r="U4" s="194" t="s">
        <v>39</v>
      </c>
      <c r="V4" s="527"/>
      <c r="W4" s="195" t="s">
        <v>74</v>
      </c>
      <c r="X4" s="195" t="s">
        <v>75</v>
      </c>
      <c r="Y4" s="194" t="s">
        <v>167</v>
      </c>
      <c r="Z4" s="194" t="s">
        <v>38</v>
      </c>
      <c r="AA4" s="194" t="s">
        <v>39</v>
      </c>
      <c r="AB4" s="527"/>
      <c r="AC4" s="195" t="s">
        <v>74</v>
      </c>
      <c r="AD4" s="195" t="s">
        <v>75</v>
      </c>
      <c r="AE4" s="194" t="s">
        <v>73</v>
      </c>
      <c r="AF4" s="194" t="s">
        <v>38</v>
      </c>
      <c r="AG4" s="194" t="s">
        <v>39</v>
      </c>
      <c r="AH4" s="527"/>
    </row>
    <row r="5" spans="1:34" ht="24" x14ac:dyDescent="0.55000000000000004">
      <c r="A5" s="196" t="s">
        <v>76</v>
      </c>
      <c r="B5" s="197" t="s">
        <v>12</v>
      </c>
      <c r="C5" s="198">
        <v>7</v>
      </c>
      <c r="D5" s="198"/>
      <c r="E5" s="198"/>
      <c r="F5" s="198"/>
      <c r="G5" s="198"/>
      <c r="H5" s="199">
        <f>SUM(C5:G5)</f>
        <v>7</v>
      </c>
      <c r="I5" s="198">
        <f>สรุปแยก!F19-สรุปรวม!I6-สรุปรวม!I7</f>
        <v>1037</v>
      </c>
      <c r="J5" s="198">
        <f>แยกชั้นปี!AR7</f>
        <v>10</v>
      </c>
      <c r="K5" s="198"/>
      <c r="L5" s="198"/>
      <c r="M5" s="198"/>
      <c r="N5" s="198"/>
      <c r="O5" s="199">
        <f>SUM(I5:N5)</f>
        <v>1047</v>
      </c>
      <c r="P5" s="198">
        <f>SUM(สรุปแยก!J6:J11)+สรุปแยก!J13+สรุปแยก!J14+สรุปแยก!J15+สรุปแยก!J18</f>
        <v>241</v>
      </c>
      <c r="Q5" s="198"/>
      <c r="R5" s="198"/>
      <c r="S5" s="198"/>
      <c r="T5" s="198"/>
      <c r="U5" s="198"/>
      <c r="V5" s="199">
        <f t="shared" ref="V5:V17" si="0">SUM(P5:U5)</f>
        <v>241</v>
      </c>
      <c r="W5" s="198">
        <f>สรุปแยก!N6+สรุปแยก!N7+สรุปแยก!N9+สรุปแยก!N10+สรุปแยก!N11+สรุปแยก!N13+สรุปแยก!N14+สรุปแยก!N18</f>
        <v>263</v>
      </c>
      <c r="X5" s="198"/>
      <c r="Y5" s="198"/>
      <c r="Z5" s="198"/>
      <c r="AA5" s="198"/>
      <c r="AB5" s="199">
        <f>SUM(W5:AA5)</f>
        <v>263</v>
      </c>
      <c r="AC5" s="198">
        <f>จบปี68N!H6+จบปี68N!H7+จบปี68N!H9+จบปี68N!H10+จบปี68N!H11+จบปี68N!H13+จบปี68N!H14+จบปี68N!H18</f>
        <v>0</v>
      </c>
      <c r="AD5" s="198"/>
      <c r="AE5" s="198"/>
      <c r="AF5" s="198"/>
      <c r="AG5" s="198"/>
      <c r="AH5" s="199">
        <f>SUM(AC5:AG5)</f>
        <v>0</v>
      </c>
    </row>
    <row r="6" spans="1:34" ht="24" x14ac:dyDescent="0.55000000000000004">
      <c r="A6" s="200"/>
      <c r="B6" s="197" t="s">
        <v>88</v>
      </c>
      <c r="C6" s="198">
        <v>3</v>
      </c>
      <c r="D6" s="198"/>
      <c r="E6" s="198"/>
      <c r="F6" s="198"/>
      <c r="G6" s="198"/>
      <c r="H6" s="199">
        <f t="shared" ref="H6:H17" si="1">SUM(C6:G6)</f>
        <v>3</v>
      </c>
      <c r="I6" s="198">
        <f>สรุปแยก!F8+สรุปแยก!F12</f>
        <v>124</v>
      </c>
      <c r="J6" s="198"/>
      <c r="K6" s="198"/>
      <c r="L6" s="198"/>
      <c r="M6" s="198"/>
      <c r="N6" s="198"/>
      <c r="O6" s="199">
        <f t="shared" ref="O6:O17" si="2">SUM(I6:N6)</f>
        <v>124</v>
      </c>
      <c r="P6" s="198">
        <f>สรุปแยก!J12</f>
        <v>15</v>
      </c>
      <c r="Q6" s="198"/>
      <c r="R6" s="198"/>
      <c r="S6" s="198"/>
      <c r="T6" s="198"/>
      <c r="U6" s="198"/>
      <c r="V6" s="199">
        <f t="shared" si="0"/>
        <v>15</v>
      </c>
      <c r="W6" s="198">
        <f>สรุปแยก!N8+สรุปแยก!N12+สรุปแยก!N15</f>
        <v>66</v>
      </c>
      <c r="X6" s="198"/>
      <c r="Y6" s="198"/>
      <c r="Z6" s="198"/>
      <c r="AA6" s="198"/>
      <c r="AB6" s="199">
        <f t="shared" ref="AB6:AB16" si="3">SUM(W6:AA6)</f>
        <v>66</v>
      </c>
      <c r="AC6" s="198">
        <f>จบปี68N!H8+จบปี68N!H12</f>
        <v>0</v>
      </c>
      <c r="AD6" s="198"/>
      <c r="AE6" s="198"/>
      <c r="AF6" s="198"/>
      <c r="AG6" s="198"/>
      <c r="AH6" s="199">
        <f t="shared" ref="AH6" si="4">SUM(AC6:AG6)</f>
        <v>0</v>
      </c>
    </row>
    <row r="7" spans="1:34" ht="24" x14ac:dyDescent="0.55000000000000004">
      <c r="A7" s="201"/>
      <c r="B7" s="197" t="s">
        <v>20</v>
      </c>
      <c r="C7" s="198">
        <v>2</v>
      </c>
      <c r="D7" s="198"/>
      <c r="E7" s="198"/>
      <c r="F7" s="198"/>
      <c r="G7" s="198"/>
      <c r="H7" s="199">
        <f t="shared" si="1"/>
        <v>2</v>
      </c>
      <c r="I7" s="198">
        <f>สรุปแยก!F16+สรุปแยก!F17</f>
        <v>134</v>
      </c>
      <c r="J7" s="198">
        <f>สรุปแยก!G17</f>
        <v>49</v>
      </c>
      <c r="K7" s="198"/>
      <c r="L7" s="198"/>
      <c r="M7" s="198"/>
      <c r="N7" s="198"/>
      <c r="O7" s="199">
        <f t="shared" si="2"/>
        <v>183</v>
      </c>
      <c r="P7" s="198">
        <f>สรุปแยก!J16+สรุปแยก!J17</f>
        <v>17</v>
      </c>
      <c r="Q7" s="198">
        <f>สรุปแยก!K17</f>
        <v>12</v>
      </c>
      <c r="R7" s="198"/>
      <c r="S7" s="198"/>
      <c r="T7" s="198"/>
      <c r="U7" s="198"/>
      <c r="V7" s="199">
        <f t="shared" si="0"/>
        <v>29</v>
      </c>
      <c r="W7" s="198">
        <f>สรุปแยก!N16+สรุปแยก!N17</f>
        <v>8</v>
      </c>
      <c r="X7" s="198">
        <f>สรุปแยก!O17</f>
        <v>3</v>
      </c>
      <c r="Y7" s="198"/>
      <c r="Z7" s="198"/>
      <c r="AA7" s="198"/>
      <c r="AB7" s="199">
        <f>SUM(W7:AA7)</f>
        <v>11</v>
      </c>
      <c r="AC7" s="198">
        <f>จบปี68N!H15+จบปี68N!H16+จบปี68N!H17</f>
        <v>0</v>
      </c>
      <c r="AD7" s="198">
        <f>จบปี68N!K17</f>
        <v>0</v>
      </c>
      <c r="AE7" s="198"/>
      <c r="AF7" s="198"/>
      <c r="AG7" s="198"/>
      <c r="AH7" s="199">
        <f>SUM(AC7:AG7)</f>
        <v>0</v>
      </c>
    </row>
    <row r="8" spans="1:34" ht="24" x14ac:dyDescent="0.55000000000000004">
      <c r="A8" s="202" t="s">
        <v>77</v>
      </c>
      <c r="B8" s="203" t="s">
        <v>23</v>
      </c>
      <c r="C8" s="204">
        <v>12</v>
      </c>
      <c r="D8" s="204">
        <v>1</v>
      </c>
      <c r="E8" s="204">
        <v>1</v>
      </c>
      <c r="F8" s="204">
        <v>1</v>
      </c>
      <c r="G8" s="204">
        <v>1</v>
      </c>
      <c r="H8" s="205">
        <f t="shared" si="1"/>
        <v>16</v>
      </c>
      <c r="I8" s="204">
        <f>สรุปแยก!F37</f>
        <v>3180</v>
      </c>
      <c r="J8" s="204"/>
      <c r="K8" s="204">
        <f>สรุปแยก!I33</f>
        <v>0</v>
      </c>
      <c r="L8" s="204">
        <f>สรุปแยก!I34</f>
        <v>207</v>
      </c>
      <c r="M8" s="204">
        <f>สรุปแยก!I35</f>
        <v>37</v>
      </c>
      <c r="N8" s="204">
        <f>สรุปแยก!I36</f>
        <v>21</v>
      </c>
      <c r="O8" s="205">
        <f t="shared" si="2"/>
        <v>3445</v>
      </c>
      <c r="P8" s="204">
        <f>สรุปแยก!J37</f>
        <v>649</v>
      </c>
      <c r="Q8" s="204"/>
      <c r="R8" s="204"/>
      <c r="S8" s="204">
        <f>สรุปแยก!M34</f>
        <v>55</v>
      </c>
      <c r="T8" s="204">
        <f>สรุปแยก!M35</f>
        <v>37</v>
      </c>
      <c r="U8" s="204">
        <f>สรุปแยก!L36</f>
        <v>0</v>
      </c>
      <c r="V8" s="205">
        <f t="shared" si="0"/>
        <v>741</v>
      </c>
      <c r="W8" s="204">
        <f>สรุปแยก!N37</f>
        <v>589</v>
      </c>
      <c r="X8" s="204"/>
      <c r="Y8" s="204">
        <f>สรุปแยก!P33</f>
        <v>1</v>
      </c>
      <c r="Z8" s="204">
        <f>สรุปแยก!P34</f>
        <v>24</v>
      </c>
      <c r="AA8" s="204">
        <f>สรุปแยก!P36</f>
        <v>4</v>
      </c>
      <c r="AB8" s="205">
        <f t="shared" si="3"/>
        <v>618</v>
      </c>
      <c r="AC8" s="204">
        <f>จบปี68N!H35</f>
        <v>0</v>
      </c>
      <c r="AD8" s="204"/>
      <c r="AE8" s="204">
        <f>จบปี68N!N32</f>
        <v>0</v>
      </c>
      <c r="AF8" s="204">
        <f>จบปี68N!N33</f>
        <v>0</v>
      </c>
      <c r="AG8" s="204">
        <f>จบปี68N!N34</f>
        <v>0</v>
      </c>
      <c r="AH8" s="205">
        <f t="shared" ref="AH8:AH16" si="5">SUM(AC8:AG8)</f>
        <v>0</v>
      </c>
    </row>
    <row r="9" spans="1:34" ht="24" x14ac:dyDescent="0.55000000000000004">
      <c r="A9" s="206" t="s">
        <v>78</v>
      </c>
      <c r="B9" s="207" t="s">
        <v>42</v>
      </c>
      <c r="C9" s="208">
        <v>8</v>
      </c>
      <c r="D9" s="208"/>
      <c r="E9" s="208"/>
      <c r="F9" s="208"/>
      <c r="G9" s="208"/>
      <c r="H9" s="209">
        <f t="shared" si="1"/>
        <v>8</v>
      </c>
      <c r="I9" s="208">
        <f>SUM(แยกชั้นปี!Z39:Z46)</f>
        <v>795</v>
      </c>
      <c r="J9" s="208">
        <f>SUM(แยกชั้นปี!AR39:AR45)</f>
        <v>15</v>
      </c>
      <c r="K9" s="208"/>
      <c r="L9" s="208"/>
      <c r="M9" s="208"/>
      <c r="N9" s="208"/>
      <c r="O9" s="209">
        <f t="shared" si="2"/>
        <v>810</v>
      </c>
      <c r="P9" s="208">
        <f>SUM(สรุปแยก!J39:J46)</f>
        <v>164</v>
      </c>
      <c r="Q9" s="208"/>
      <c r="R9" s="208"/>
      <c r="S9" s="208"/>
      <c r="T9" s="208"/>
      <c r="U9" s="208"/>
      <c r="V9" s="209">
        <f t="shared" si="0"/>
        <v>164</v>
      </c>
      <c r="W9" s="208">
        <f>สรุปแยก!N48-สรุปแยก!N47</f>
        <v>180</v>
      </c>
      <c r="X9" s="208">
        <f>สรุปแยก!O48</f>
        <v>3</v>
      </c>
      <c r="Y9" s="208"/>
      <c r="Z9" s="208"/>
      <c r="AA9" s="208"/>
      <c r="AB9" s="209">
        <f t="shared" si="3"/>
        <v>183</v>
      </c>
      <c r="AC9" s="208">
        <f>จบปี68N!H46-จบปี68N!H45</f>
        <v>0</v>
      </c>
      <c r="AD9" s="208">
        <f>จบปี68N!K46</f>
        <v>0</v>
      </c>
      <c r="AE9" s="208"/>
      <c r="AF9" s="208"/>
      <c r="AG9" s="208"/>
      <c r="AH9" s="209">
        <f t="shared" si="5"/>
        <v>0</v>
      </c>
    </row>
    <row r="10" spans="1:34" ht="24" x14ac:dyDescent="0.55000000000000004">
      <c r="A10" s="210"/>
      <c r="B10" s="207" t="s">
        <v>48</v>
      </c>
      <c r="C10" s="208">
        <v>1</v>
      </c>
      <c r="D10" s="208"/>
      <c r="E10" s="208"/>
      <c r="F10" s="208"/>
      <c r="G10" s="208"/>
      <c r="H10" s="209">
        <f t="shared" si="1"/>
        <v>1</v>
      </c>
      <c r="I10" s="208">
        <f>แยกชั้นปี!Z47</f>
        <v>107</v>
      </c>
      <c r="J10" s="208"/>
      <c r="K10" s="208"/>
      <c r="L10" s="208"/>
      <c r="M10" s="208"/>
      <c r="N10" s="208"/>
      <c r="O10" s="209">
        <f t="shared" si="2"/>
        <v>107</v>
      </c>
      <c r="P10" s="208">
        <f>สรุปแยก!J47</f>
        <v>39</v>
      </c>
      <c r="Q10" s="208"/>
      <c r="R10" s="208"/>
      <c r="S10" s="208"/>
      <c r="T10" s="208"/>
      <c r="U10" s="208"/>
      <c r="V10" s="209">
        <f t="shared" si="0"/>
        <v>39</v>
      </c>
      <c r="W10" s="208">
        <f>สรุปแยก!N47</f>
        <v>14</v>
      </c>
      <c r="X10" s="208"/>
      <c r="Y10" s="208"/>
      <c r="Z10" s="208"/>
      <c r="AA10" s="208"/>
      <c r="AB10" s="209">
        <f t="shared" si="3"/>
        <v>14</v>
      </c>
      <c r="AC10" s="208">
        <f>จบปี68N!H45</f>
        <v>0</v>
      </c>
      <c r="AD10" s="208"/>
      <c r="AE10" s="208"/>
      <c r="AF10" s="208"/>
      <c r="AG10" s="208"/>
      <c r="AH10" s="209">
        <f t="shared" si="5"/>
        <v>0</v>
      </c>
    </row>
    <row r="11" spans="1:34" ht="24" x14ac:dyDescent="0.55000000000000004">
      <c r="A11" s="211" t="s">
        <v>79</v>
      </c>
      <c r="B11" s="212" t="s">
        <v>42</v>
      </c>
      <c r="C11" s="213">
        <v>1</v>
      </c>
      <c r="D11" s="213"/>
      <c r="E11" s="213"/>
      <c r="F11" s="213"/>
      <c r="G11" s="213"/>
      <c r="H11" s="214">
        <f t="shared" si="1"/>
        <v>1</v>
      </c>
      <c r="I11" s="213">
        <f>แยกชั้นปี!Z50</f>
        <v>93</v>
      </c>
      <c r="J11" s="213"/>
      <c r="K11" s="213"/>
      <c r="L11" s="213"/>
      <c r="M11" s="213"/>
      <c r="N11" s="213"/>
      <c r="O11" s="214">
        <f t="shared" si="2"/>
        <v>93</v>
      </c>
      <c r="P11" s="213">
        <f>สรุปแยก!J50</f>
        <v>21</v>
      </c>
      <c r="Q11" s="213"/>
      <c r="R11" s="213"/>
      <c r="S11" s="213"/>
      <c r="T11" s="213"/>
      <c r="U11" s="213"/>
      <c r="V11" s="214">
        <f t="shared" si="0"/>
        <v>21</v>
      </c>
      <c r="W11" s="213">
        <f>สรุปแยก!N50</f>
        <v>10</v>
      </c>
      <c r="X11" s="213"/>
      <c r="Y11" s="213"/>
      <c r="Z11" s="213"/>
      <c r="AA11" s="213"/>
      <c r="AB11" s="214">
        <f t="shared" si="3"/>
        <v>10</v>
      </c>
      <c r="AC11" s="213">
        <f>จบปี68N!H48</f>
        <v>0</v>
      </c>
      <c r="AD11" s="213"/>
      <c r="AE11" s="213"/>
      <c r="AF11" s="213"/>
      <c r="AG11" s="213"/>
      <c r="AH11" s="214">
        <f t="shared" si="5"/>
        <v>0</v>
      </c>
    </row>
    <row r="12" spans="1:34" ht="24" x14ac:dyDescent="0.55000000000000004">
      <c r="A12" s="215"/>
      <c r="B12" s="212" t="s">
        <v>51</v>
      </c>
      <c r="C12" s="213">
        <v>6</v>
      </c>
      <c r="D12" s="213"/>
      <c r="E12" s="213"/>
      <c r="F12" s="213"/>
      <c r="G12" s="213"/>
      <c r="H12" s="214">
        <f t="shared" si="1"/>
        <v>6</v>
      </c>
      <c r="I12" s="213">
        <f>SUM(แยกชั้นปี!Z51:Z55)+แยกชั้นปี!Z57</f>
        <v>396</v>
      </c>
      <c r="J12" s="213">
        <f>SUM(แยกชั้นปี!AR51:AR54)</f>
        <v>8</v>
      </c>
      <c r="K12" s="213"/>
      <c r="L12" s="213"/>
      <c r="M12" s="213"/>
      <c r="N12" s="213"/>
      <c r="O12" s="214">
        <f t="shared" si="2"/>
        <v>404</v>
      </c>
      <c r="P12" s="213">
        <f>SUM(สรุปแยก!J51:J55)+สรุปแยก!J57</f>
        <v>83</v>
      </c>
      <c r="Q12" s="213"/>
      <c r="R12" s="213"/>
      <c r="S12" s="213"/>
      <c r="T12" s="213"/>
      <c r="U12" s="213"/>
      <c r="V12" s="214">
        <f t="shared" si="0"/>
        <v>83</v>
      </c>
      <c r="W12" s="213">
        <f>สรุปแยก!N51+สรุปแยก!N52+สรุปแยก!N53+สรุปแยก!N54+สรุปแยก!N55+สรุปแยก!N57</f>
        <v>46</v>
      </c>
      <c r="X12" s="213">
        <f>สรุปแยก!O51+สรุปแยก!O53</f>
        <v>1</v>
      </c>
      <c r="Y12" s="213"/>
      <c r="Z12" s="213"/>
      <c r="AA12" s="213"/>
      <c r="AB12" s="214">
        <f t="shared" si="3"/>
        <v>47</v>
      </c>
      <c r="AC12" s="213">
        <f>จบปี68N!H56-จบปี68N!H48-จบปี68N!H54</f>
        <v>0</v>
      </c>
      <c r="AD12" s="213">
        <f>จบปี68N!K49</f>
        <v>0</v>
      </c>
      <c r="AE12" s="213"/>
      <c r="AF12" s="213"/>
      <c r="AG12" s="213"/>
      <c r="AH12" s="214">
        <f t="shared" si="5"/>
        <v>0</v>
      </c>
    </row>
    <row r="13" spans="1:34" ht="24" x14ac:dyDescent="0.55000000000000004">
      <c r="A13" s="216"/>
      <c r="B13" s="212" t="s">
        <v>56</v>
      </c>
      <c r="C13" s="213">
        <v>1</v>
      </c>
      <c r="D13" s="213"/>
      <c r="E13" s="213"/>
      <c r="F13" s="213"/>
      <c r="G13" s="213"/>
      <c r="H13" s="214">
        <f t="shared" si="1"/>
        <v>1</v>
      </c>
      <c r="I13" s="213">
        <f>แยกชั้นปี!Z56</f>
        <v>303</v>
      </c>
      <c r="J13" s="213">
        <f>แยกชั้นปี!AR56</f>
        <v>79</v>
      </c>
      <c r="K13" s="213"/>
      <c r="L13" s="213"/>
      <c r="M13" s="213"/>
      <c r="N13" s="213"/>
      <c r="O13" s="214">
        <f t="shared" si="2"/>
        <v>382</v>
      </c>
      <c r="P13" s="213">
        <f>สรุปแยก!J56</f>
        <v>72</v>
      </c>
      <c r="Q13" s="213">
        <f>สรุปแยก!K56</f>
        <v>20</v>
      </c>
      <c r="R13" s="213"/>
      <c r="S13" s="213"/>
      <c r="T13" s="213"/>
      <c r="U13" s="213"/>
      <c r="V13" s="214">
        <f t="shared" si="0"/>
        <v>92</v>
      </c>
      <c r="W13" s="213">
        <f>สรุปแยก!N56</f>
        <v>67</v>
      </c>
      <c r="X13" s="213">
        <f>สรุปแยก!O56</f>
        <v>11</v>
      </c>
      <c r="Y13" s="213"/>
      <c r="Z13" s="213"/>
      <c r="AA13" s="213"/>
      <c r="AB13" s="214">
        <f t="shared" si="3"/>
        <v>78</v>
      </c>
      <c r="AC13" s="213">
        <f>จบปี68N!H54</f>
        <v>0</v>
      </c>
      <c r="AD13" s="213">
        <f>จบปี68N!K54</f>
        <v>0</v>
      </c>
      <c r="AE13" s="213"/>
      <c r="AF13" s="213"/>
      <c r="AG13" s="213"/>
      <c r="AH13" s="214">
        <f t="shared" si="5"/>
        <v>0</v>
      </c>
    </row>
    <row r="14" spans="1:34" ht="24" x14ac:dyDescent="0.55000000000000004">
      <c r="A14" s="217" t="s">
        <v>80</v>
      </c>
      <c r="B14" s="218" t="s">
        <v>60</v>
      </c>
      <c r="C14" s="219">
        <v>1</v>
      </c>
      <c r="D14" s="219"/>
      <c r="E14" s="219"/>
      <c r="F14" s="219"/>
      <c r="G14" s="219"/>
      <c r="H14" s="220">
        <f t="shared" si="1"/>
        <v>1</v>
      </c>
      <c r="I14" s="219">
        <f>แยกชั้นปี!Z60</f>
        <v>225</v>
      </c>
      <c r="J14" s="219">
        <f>แยกชั้นปี!AR60+แยกชั้นปี!AR61</f>
        <v>156</v>
      </c>
      <c r="K14" s="219"/>
      <c r="L14" s="219"/>
      <c r="M14" s="219"/>
      <c r="N14" s="219"/>
      <c r="O14" s="220">
        <f t="shared" si="2"/>
        <v>381</v>
      </c>
      <c r="P14" s="219">
        <f>สรุปแยก!J60</f>
        <v>46</v>
      </c>
      <c r="Q14" s="219">
        <f>แยกชั้นปี!AC60+แยกชั้นปี!AC61</f>
        <v>38</v>
      </c>
      <c r="R14" s="219"/>
      <c r="S14" s="219"/>
      <c r="T14" s="219"/>
      <c r="U14" s="219"/>
      <c r="V14" s="220">
        <f t="shared" si="0"/>
        <v>84</v>
      </c>
      <c r="W14" s="219">
        <f>สรุปแยก!N60</f>
        <v>55</v>
      </c>
      <c r="X14" s="219">
        <f>สรุปแยก!O60</f>
        <v>27</v>
      </c>
      <c r="Y14" s="219"/>
      <c r="Z14" s="219"/>
      <c r="AA14" s="219"/>
      <c r="AB14" s="220">
        <f t="shared" si="3"/>
        <v>82</v>
      </c>
      <c r="AC14" s="219">
        <f>จบปี68N!H58</f>
        <v>0</v>
      </c>
      <c r="AD14" s="219">
        <f>จบปี68N!K58</f>
        <v>0</v>
      </c>
      <c r="AE14" s="219"/>
      <c r="AF14" s="219"/>
      <c r="AG14" s="219"/>
      <c r="AH14" s="220">
        <f t="shared" si="5"/>
        <v>0</v>
      </c>
    </row>
    <row r="15" spans="1:34" ht="24" x14ac:dyDescent="0.55000000000000004">
      <c r="A15" s="221"/>
      <c r="B15" s="218" t="s">
        <v>62</v>
      </c>
      <c r="C15" s="219">
        <v>1</v>
      </c>
      <c r="D15" s="219"/>
      <c r="E15" s="219"/>
      <c r="F15" s="219"/>
      <c r="G15" s="219"/>
      <c r="H15" s="220">
        <f t="shared" si="1"/>
        <v>1</v>
      </c>
      <c r="I15" s="219">
        <f>แยกชั้นปี!Z62</f>
        <v>177</v>
      </c>
      <c r="J15" s="219">
        <f>แยกชั้นปี!AR62</f>
        <v>3</v>
      </c>
      <c r="K15" s="219"/>
      <c r="L15" s="219"/>
      <c r="M15" s="219"/>
      <c r="N15" s="219"/>
      <c r="O15" s="220">
        <f t="shared" si="2"/>
        <v>180</v>
      </c>
      <c r="P15" s="219">
        <f>สรุปแยก!J62</f>
        <v>28</v>
      </c>
      <c r="Q15" s="219"/>
      <c r="R15" s="219"/>
      <c r="S15" s="219"/>
      <c r="T15" s="219"/>
      <c r="U15" s="219"/>
      <c r="V15" s="220">
        <f t="shared" si="0"/>
        <v>28</v>
      </c>
      <c r="W15" s="219">
        <f>สรุปแยก!N62</f>
        <v>28</v>
      </c>
      <c r="X15" s="219">
        <f>สรุปแยก!O62</f>
        <v>0</v>
      </c>
      <c r="Y15" s="219"/>
      <c r="Z15" s="219"/>
      <c r="AA15" s="219"/>
      <c r="AB15" s="220">
        <f t="shared" si="3"/>
        <v>28</v>
      </c>
      <c r="AC15" s="219">
        <f>จบปี68N!H59</f>
        <v>0</v>
      </c>
      <c r="AD15" s="219"/>
      <c r="AE15" s="219"/>
      <c r="AF15" s="219"/>
      <c r="AG15" s="219"/>
      <c r="AH15" s="220">
        <f t="shared" si="5"/>
        <v>0</v>
      </c>
    </row>
    <row r="16" spans="1:34" ht="24" x14ac:dyDescent="0.55000000000000004">
      <c r="A16" s="222"/>
      <c r="B16" s="218" t="s">
        <v>64</v>
      </c>
      <c r="C16" s="219">
        <v>1</v>
      </c>
      <c r="D16" s="219"/>
      <c r="E16" s="219"/>
      <c r="F16" s="219"/>
      <c r="G16" s="219"/>
      <c r="H16" s="220">
        <f t="shared" si="1"/>
        <v>1</v>
      </c>
      <c r="I16" s="219">
        <f>แยกชั้นปี!Z63</f>
        <v>280</v>
      </c>
      <c r="J16" s="219">
        <f>แยกชั้นปี!AR63</f>
        <v>45</v>
      </c>
      <c r="K16" s="219"/>
      <c r="L16" s="219"/>
      <c r="M16" s="219"/>
      <c r="N16" s="219"/>
      <c r="O16" s="220">
        <f t="shared" si="2"/>
        <v>325</v>
      </c>
      <c r="P16" s="219">
        <f>สรุปแยก!J63</f>
        <v>52</v>
      </c>
      <c r="Q16" s="219"/>
      <c r="R16" s="219"/>
      <c r="S16" s="219"/>
      <c r="T16" s="219"/>
      <c r="U16" s="219"/>
      <c r="V16" s="220">
        <f t="shared" si="0"/>
        <v>52</v>
      </c>
      <c r="W16" s="219">
        <f>สรุปแยก!N63</f>
        <v>66</v>
      </c>
      <c r="X16" s="219">
        <f>สรุปแยก!O63</f>
        <v>15</v>
      </c>
      <c r="Y16" s="219"/>
      <c r="Z16" s="219"/>
      <c r="AA16" s="219"/>
      <c r="AB16" s="220">
        <f t="shared" si="3"/>
        <v>81</v>
      </c>
      <c r="AC16" s="219">
        <f>จบปี68N!H60</f>
        <v>0</v>
      </c>
      <c r="AD16" s="219">
        <f>จบปี68N!K60</f>
        <v>0</v>
      </c>
      <c r="AE16" s="219"/>
      <c r="AF16" s="219"/>
      <c r="AG16" s="219"/>
      <c r="AH16" s="220">
        <f t="shared" si="5"/>
        <v>0</v>
      </c>
    </row>
    <row r="17" spans="1:34" ht="24" x14ac:dyDescent="0.55000000000000004">
      <c r="A17" s="223" t="s">
        <v>115</v>
      </c>
      <c r="B17" s="224" t="s">
        <v>130</v>
      </c>
      <c r="C17" s="225">
        <v>1</v>
      </c>
      <c r="D17" s="225"/>
      <c r="E17" s="225"/>
      <c r="F17" s="225"/>
      <c r="G17" s="225"/>
      <c r="H17" s="226">
        <f t="shared" si="1"/>
        <v>1</v>
      </c>
      <c r="I17" s="225">
        <f>สรุปแยก!F66</f>
        <v>214</v>
      </c>
      <c r="J17" s="225"/>
      <c r="K17" s="225"/>
      <c r="L17" s="225"/>
      <c r="M17" s="225"/>
      <c r="N17" s="225"/>
      <c r="O17" s="226">
        <f t="shared" si="2"/>
        <v>214</v>
      </c>
      <c r="P17" s="225">
        <f>สรุปแยก!J67</f>
        <v>55</v>
      </c>
      <c r="Q17" s="225"/>
      <c r="R17" s="225"/>
      <c r="S17" s="225"/>
      <c r="T17" s="225"/>
      <c r="U17" s="225"/>
      <c r="V17" s="226">
        <f t="shared" si="0"/>
        <v>55</v>
      </c>
      <c r="W17" s="225"/>
      <c r="X17" s="225"/>
      <c r="Y17" s="225"/>
      <c r="Z17" s="225"/>
      <c r="AA17" s="225"/>
      <c r="AB17" s="226"/>
      <c r="AC17" s="225"/>
      <c r="AD17" s="225"/>
      <c r="AE17" s="225"/>
      <c r="AF17" s="225"/>
      <c r="AG17" s="225"/>
      <c r="AH17" s="226"/>
    </row>
    <row r="18" spans="1:34" ht="24" x14ac:dyDescent="0.55000000000000004">
      <c r="A18" s="529" t="s">
        <v>10</v>
      </c>
      <c r="B18" s="530"/>
      <c r="C18" s="227">
        <f>SUM(C5:C17)</f>
        <v>45</v>
      </c>
      <c r="D18" s="227">
        <f t="shared" ref="D18:U18" si="6">SUM(D5:D17)</f>
        <v>1</v>
      </c>
      <c r="E18" s="227">
        <f t="shared" si="6"/>
        <v>1</v>
      </c>
      <c r="F18" s="227">
        <f t="shared" si="6"/>
        <v>1</v>
      </c>
      <c r="G18" s="227">
        <f t="shared" si="6"/>
        <v>1</v>
      </c>
      <c r="H18" s="227">
        <f t="shared" si="6"/>
        <v>49</v>
      </c>
      <c r="I18" s="227">
        <f t="shared" si="6"/>
        <v>7065</v>
      </c>
      <c r="J18" s="227">
        <f t="shared" si="6"/>
        <v>365</v>
      </c>
      <c r="K18" s="227">
        <f t="shared" si="6"/>
        <v>0</v>
      </c>
      <c r="L18" s="227">
        <f t="shared" si="6"/>
        <v>207</v>
      </c>
      <c r="M18" s="227">
        <f t="shared" si="6"/>
        <v>37</v>
      </c>
      <c r="N18" s="227">
        <f t="shared" si="6"/>
        <v>21</v>
      </c>
      <c r="O18" s="227">
        <f t="shared" si="6"/>
        <v>7695</v>
      </c>
      <c r="P18" s="227">
        <f t="shared" si="6"/>
        <v>1482</v>
      </c>
      <c r="Q18" s="227">
        <f t="shared" si="6"/>
        <v>70</v>
      </c>
      <c r="R18" s="227">
        <f t="shared" si="6"/>
        <v>0</v>
      </c>
      <c r="S18" s="227">
        <f t="shared" si="6"/>
        <v>55</v>
      </c>
      <c r="T18" s="227">
        <f t="shared" si="6"/>
        <v>37</v>
      </c>
      <c r="U18" s="227">
        <f t="shared" si="6"/>
        <v>0</v>
      </c>
      <c r="V18" s="227">
        <f t="shared" ref="V18:AH18" si="7">SUM(V5:V17)</f>
        <v>1644</v>
      </c>
      <c r="W18" s="227">
        <f t="shared" si="7"/>
        <v>1392</v>
      </c>
      <c r="X18" s="227">
        <f t="shared" si="7"/>
        <v>60</v>
      </c>
      <c r="Y18" s="227">
        <f t="shared" si="7"/>
        <v>1</v>
      </c>
      <c r="Z18" s="227">
        <f t="shared" si="7"/>
        <v>24</v>
      </c>
      <c r="AA18" s="227">
        <f t="shared" si="7"/>
        <v>4</v>
      </c>
      <c r="AB18" s="227">
        <f t="shared" si="7"/>
        <v>1481</v>
      </c>
      <c r="AC18" s="227">
        <f t="shared" si="7"/>
        <v>0</v>
      </c>
      <c r="AD18" s="227">
        <f t="shared" si="7"/>
        <v>0</v>
      </c>
      <c r="AE18" s="227">
        <f t="shared" si="7"/>
        <v>0</v>
      </c>
      <c r="AF18" s="227">
        <f t="shared" si="7"/>
        <v>0</v>
      </c>
      <c r="AG18" s="227">
        <f t="shared" si="7"/>
        <v>0</v>
      </c>
      <c r="AH18" s="227">
        <f t="shared" si="7"/>
        <v>0</v>
      </c>
    </row>
    <row r="23" spans="1:34" x14ac:dyDescent="0.35">
      <c r="H23" s="228"/>
      <c r="I23" s="228"/>
      <c r="J23" s="228"/>
    </row>
    <row r="24" spans="1:34" x14ac:dyDescent="0.35">
      <c r="H24" s="228"/>
      <c r="I24" s="228"/>
      <c r="J24" s="228"/>
    </row>
    <row r="25" spans="1:34" x14ac:dyDescent="0.35">
      <c r="H25" s="228"/>
      <c r="I25" s="228"/>
      <c r="J25" s="228"/>
    </row>
  </sheetData>
  <mergeCells count="22">
    <mergeCell ref="AC2:AG2"/>
    <mergeCell ref="AH2:AH4"/>
    <mergeCell ref="AC3:AD3"/>
    <mergeCell ref="AE3:AG3"/>
    <mergeCell ref="W2:AA2"/>
    <mergeCell ref="AB2:AB4"/>
    <mergeCell ref="W3:X3"/>
    <mergeCell ref="Y3:AA3"/>
    <mergeCell ref="A18:B18"/>
    <mergeCell ref="A2:A4"/>
    <mergeCell ref="B2:B4"/>
    <mergeCell ref="C2:G3"/>
    <mergeCell ref="H2:H4"/>
    <mergeCell ref="A1:V1"/>
    <mergeCell ref="I2:N2"/>
    <mergeCell ref="O2:O4"/>
    <mergeCell ref="P2:U2"/>
    <mergeCell ref="V2:V4"/>
    <mergeCell ref="I3:J3"/>
    <mergeCell ref="K3:N3"/>
    <mergeCell ref="P3:Q3"/>
    <mergeCell ref="R3:U3"/>
  </mergeCells>
  <phoneticPr fontId="2" type="noConversion"/>
  <pageMargins left="0.39370078740157483" right="0.39370078740157483" top="0.39370078740157483" bottom="0.39370078740157483" header="0.51181102362204722" footer="0.51181102362204722"/>
  <pageSetup paperSize="9" scale="5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3EFC8-89E4-4166-A469-25A4637AF674}">
  <dimension ref="A1:Q62"/>
  <sheetViews>
    <sheetView zoomScale="115" zoomScaleNormal="115" workbookViewId="0">
      <pane ySplit="4" topLeftCell="A5" activePane="bottomLeft" state="frozen"/>
      <selection pane="bottomLeft" activeCell="D15" sqref="D15"/>
    </sheetView>
  </sheetViews>
  <sheetFormatPr defaultRowHeight="12.75" x14ac:dyDescent="0.2"/>
  <cols>
    <col min="1" max="1" width="1.7109375" customWidth="1"/>
    <col min="2" max="2" width="3.28515625" customWidth="1"/>
    <col min="3" max="3" width="25.5703125" bestFit="1" customWidth="1"/>
    <col min="4" max="4" width="46" bestFit="1" customWidth="1"/>
    <col min="5" max="5" width="12.140625" customWidth="1"/>
    <col min="6" max="14" width="6.140625" customWidth="1"/>
    <col min="15" max="17" width="6.140625" style="370" customWidth="1"/>
    <col min="19" max="19" width="20" customWidth="1"/>
    <col min="22" max="22" width="6.28515625" customWidth="1"/>
    <col min="23" max="34" width="4" customWidth="1"/>
  </cols>
  <sheetData>
    <row r="1" spans="1:17" ht="27.75" x14ac:dyDescent="0.65">
      <c r="A1" s="538" t="s">
        <v>141</v>
      </c>
      <c r="B1" s="538"/>
      <c r="C1" s="538"/>
      <c r="D1" s="538"/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</row>
    <row r="2" spans="1:17" ht="22.5" x14ac:dyDescent="0.55000000000000004">
      <c r="A2" s="2"/>
      <c r="B2" s="3"/>
      <c r="C2" s="4"/>
      <c r="D2" s="4"/>
      <c r="E2" s="4"/>
      <c r="F2" s="539" t="s">
        <v>133</v>
      </c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39"/>
    </row>
    <row r="3" spans="1:17" ht="22.5" x14ac:dyDescent="0.55000000000000004">
      <c r="A3" s="5"/>
      <c r="B3" s="88" t="s">
        <v>2</v>
      </c>
      <c r="C3" s="89" t="s">
        <v>3</v>
      </c>
      <c r="D3" s="89" t="s">
        <v>4</v>
      </c>
      <c r="E3" s="89" t="s">
        <v>5</v>
      </c>
      <c r="F3" s="540" t="s">
        <v>74</v>
      </c>
      <c r="G3" s="540"/>
      <c r="H3" s="540"/>
      <c r="I3" s="541" t="s">
        <v>86</v>
      </c>
      <c r="J3" s="541"/>
      <c r="K3" s="541"/>
      <c r="L3" s="542" t="s">
        <v>72</v>
      </c>
      <c r="M3" s="542"/>
      <c r="N3" s="542"/>
      <c r="O3" s="539" t="s">
        <v>6</v>
      </c>
      <c r="P3" s="539"/>
      <c r="Q3" s="539"/>
    </row>
    <row r="4" spans="1:17" ht="22.5" x14ac:dyDescent="0.55000000000000004">
      <c r="A4" s="6"/>
      <c r="B4" s="7"/>
      <c r="C4" s="8"/>
      <c r="D4" s="8"/>
      <c r="E4" s="371" t="s">
        <v>7</v>
      </c>
      <c r="F4" s="119" t="s">
        <v>8</v>
      </c>
      <c r="G4" s="119" t="s">
        <v>9</v>
      </c>
      <c r="H4" s="119" t="s">
        <v>10</v>
      </c>
      <c r="I4" s="118" t="s">
        <v>8</v>
      </c>
      <c r="J4" s="118" t="s">
        <v>9</v>
      </c>
      <c r="K4" s="118" t="s">
        <v>10</v>
      </c>
      <c r="L4" s="117" t="s">
        <v>8</v>
      </c>
      <c r="M4" s="117" t="s">
        <v>9</v>
      </c>
      <c r="N4" s="117" t="s">
        <v>10</v>
      </c>
      <c r="O4" s="112" t="s">
        <v>8</v>
      </c>
      <c r="P4" s="112" t="s">
        <v>9</v>
      </c>
      <c r="Q4" s="112" t="s">
        <v>10</v>
      </c>
    </row>
    <row r="5" spans="1:17" s="108" customFormat="1" ht="22.5" x14ac:dyDescent="0.55000000000000004">
      <c r="A5" s="372" t="s">
        <v>11</v>
      </c>
      <c r="B5" s="373"/>
      <c r="C5" s="373"/>
      <c r="D5" s="373"/>
      <c r="E5" s="37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</row>
    <row r="6" spans="1:17" ht="22.5" x14ac:dyDescent="0.55000000000000004">
      <c r="A6" s="120"/>
      <c r="B6" s="121">
        <f>แยกชั้นปี!B6</f>
        <v>1</v>
      </c>
      <c r="C6" s="121" t="str">
        <f>แยกชั้นปี!C6</f>
        <v>วิทยาศาสตรบัณฑิต</v>
      </c>
      <c r="D6" s="121" t="str">
        <f>แยกชั้นปี!D6</f>
        <v>วิทยาการคอมพิวเตอร์</v>
      </c>
      <c r="E6" s="121" t="str">
        <f>แยกชั้นปี!E6</f>
        <v>ปริญญาตรี</v>
      </c>
      <c r="F6" s="122">
        <v>7</v>
      </c>
      <c r="G6" s="122"/>
      <c r="H6" s="433">
        <f>SUM(F6:G6)</f>
        <v>7</v>
      </c>
      <c r="I6" s="122"/>
      <c r="J6" s="122"/>
      <c r="K6" s="433"/>
      <c r="L6" s="122"/>
      <c r="M6" s="122"/>
      <c r="N6" s="433"/>
      <c r="O6" s="369">
        <f>F6+I6</f>
        <v>7</v>
      </c>
      <c r="P6" s="369">
        <f>G6+J6</f>
        <v>0</v>
      </c>
      <c r="Q6" s="433">
        <f>SUM(O6+P6)</f>
        <v>7</v>
      </c>
    </row>
    <row r="7" spans="1:17" ht="22.5" x14ac:dyDescent="0.55000000000000004">
      <c r="A7" s="120"/>
      <c r="B7" s="121">
        <f>แยกชั้นปี!B7</f>
        <v>2</v>
      </c>
      <c r="C7" s="121" t="str">
        <f>แยกชั้นปี!C7</f>
        <v>วิทยาศาสตรบัณฑิต</v>
      </c>
      <c r="D7" s="121" t="str">
        <f>แยกชั้นปี!D7</f>
        <v>เทคโนโลยีคอมพิวเตอร์และดิจิทัล</v>
      </c>
      <c r="E7" s="121" t="str">
        <f>แยกชั้นปี!E7</f>
        <v>ปริญญาตรี</v>
      </c>
      <c r="F7" s="122">
        <v>27</v>
      </c>
      <c r="G7" s="122">
        <v>6</v>
      </c>
      <c r="H7" s="433">
        <f t="shared" ref="H7:H18" si="0">SUM(F7:G7)</f>
        <v>33</v>
      </c>
      <c r="I7" s="122"/>
      <c r="J7" s="122"/>
      <c r="K7" s="433"/>
      <c r="L7" s="122"/>
      <c r="M7" s="122"/>
      <c r="N7" s="433"/>
      <c r="O7" s="369">
        <f t="shared" ref="O7:P18" si="1">F7+I7</f>
        <v>27</v>
      </c>
      <c r="P7" s="369">
        <f t="shared" si="1"/>
        <v>6</v>
      </c>
      <c r="Q7" s="433">
        <f t="shared" ref="Q7:Q18" si="2">SUM(O7+P7)</f>
        <v>33</v>
      </c>
    </row>
    <row r="8" spans="1:17" ht="22.5" x14ac:dyDescent="0.55000000000000004">
      <c r="A8" s="120"/>
      <c r="B8" s="121">
        <f>แยกชั้นปี!B8</f>
        <v>3</v>
      </c>
      <c r="C8" s="121" t="str">
        <f>แยกชั้นปี!C8</f>
        <v>วิศวกรรมศาสตรบัณฑิต</v>
      </c>
      <c r="D8" s="121" t="str">
        <f>แยกชั้นปี!D8</f>
        <v>วิศวกรรมซอฟต์แวร์</v>
      </c>
      <c r="E8" s="121" t="str">
        <f>แยกชั้นปี!E8</f>
        <v>ปริญญาตรี</v>
      </c>
      <c r="F8" s="122">
        <v>17</v>
      </c>
      <c r="G8" s="122">
        <v>3</v>
      </c>
      <c r="H8" s="433">
        <f t="shared" si="0"/>
        <v>20</v>
      </c>
      <c r="I8" s="122"/>
      <c r="J8" s="122"/>
      <c r="K8" s="433"/>
      <c r="L8" s="122"/>
      <c r="M8" s="122"/>
      <c r="N8" s="433"/>
      <c r="O8" s="369">
        <f t="shared" si="1"/>
        <v>17</v>
      </c>
      <c r="P8" s="369">
        <f t="shared" si="1"/>
        <v>3</v>
      </c>
      <c r="Q8" s="433">
        <f t="shared" si="2"/>
        <v>20</v>
      </c>
    </row>
    <row r="9" spans="1:17" ht="22.5" x14ac:dyDescent="0.55000000000000004">
      <c r="A9" s="120"/>
      <c r="B9" s="121">
        <f>แยกชั้นปี!B9</f>
        <v>4</v>
      </c>
      <c r="C9" s="121" t="str">
        <f>แยกชั้นปี!C9</f>
        <v>วิทยาศาสตรบัณฑิต</v>
      </c>
      <c r="D9" s="121" t="str">
        <f>แยกชั้นปี!D9</f>
        <v>สาธารณสุขชุมชน</v>
      </c>
      <c r="E9" s="121" t="str">
        <f>แยกชั้นปี!E9</f>
        <v>ปริญญาตรี</v>
      </c>
      <c r="F9" s="122">
        <v>7</v>
      </c>
      <c r="G9" s="122">
        <v>76</v>
      </c>
      <c r="H9" s="433">
        <f t="shared" si="0"/>
        <v>83</v>
      </c>
      <c r="I9" s="122"/>
      <c r="J9" s="122"/>
      <c r="K9" s="433"/>
      <c r="L9" s="122"/>
      <c r="M9" s="122"/>
      <c r="N9" s="433"/>
      <c r="O9" s="369">
        <f t="shared" si="1"/>
        <v>7</v>
      </c>
      <c r="P9" s="369">
        <f t="shared" si="1"/>
        <v>76</v>
      </c>
      <c r="Q9" s="433">
        <f t="shared" si="2"/>
        <v>83</v>
      </c>
    </row>
    <row r="10" spans="1:17" ht="22.5" x14ac:dyDescent="0.55000000000000004">
      <c r="A10" s="120"/>
      <c r="B10" s="121">
        <f>แยกชั้นปี!B10</f>
        <v>5</v>
      </c>
      <c r="C10" s="121" t="str">
        <f>แยกชั้นปี!C10</f>
        <v>วิทยาศาสตรบัณฑิต</v>
      </c>
      <c r="D10" s="121" t="str">
        <f>แยกชั้นปี!D10</f>
        <v>วิทยาศาสตร์การกีฬา</v>
      </c>
      <c r="E10" s="121" t="str">
        <f>แยกชั้นปี!E10</f>
        <v>ปริญญาตรี</v>
      </c>
      <c r="F10" s="122">
        <v>48</v>
      </c>
      <c r="G10" s="122">
        <v>18</v>
      </c>
      <c r="H10" s="433">
        <f t="shared" si="0"/>
        <v>66</v>
      </c>
      <c r="I10" s="122"/>
      <c r="J10" s="122"/>
      <c r="K10" s="433"/>
      <c r="L10" s="122"/>
      <c r="M10" s="122"/>
      <c r="N10" s="433"/>
      <c r="O10" s="369">
        <f t="shared" si="1"/>
        <v>48</v>
      </c>
      <c r="P10" s="369">
        <f t="shared" si="1"/>
        <v>18</v>
      </c>
      <c r="Q10" s="433">
        <f t="shared" si="2"/>
        <v>66</v>
      </c>
    </row>
    <row r="11" spans="1:17" ht="22.5" x14ac:dyDescent="0.55000000000000004">
      <c r="A11" s="120"/>
      <c r="B11" s="121">
        <f>แยกชั้นปี!B11</f>
        <v>6</v>
      </c>
      <c r="C11" s="121" t="str">
        <f>แยกชั้นปี!C11</f>
        <v>วิทยาศาสตรบัณฑิต</v>
      </c>
      <c r="D11" s="121" t="str">
        <f>แยกชั้นปี!D11</f>
        <v>วิทยาศาสตร์สิ่งแวดล้อม</v>
      </c>
      <c r="E11" s="121" t="str">
        <f>แยกชั้นปี!E11</f>
        <v>ปริญญาตรี</v>
      </c>
      <c r="F11" s="122">
        <v>7</v>
      </c>
      <c r="G11" s="122">
        <v>6</v>
      </c>
      <c r="H11" s="433">
        <f t="shared" si="0"/>
        <v>13</v>
      </c>
      <c r="I11" s="122"/>
      <c r="J11" s="122"/>
      <c r="K11" s="433"/>
      <c r="L11" s="122"/>
      <c r="M11" s="122"/>
      <c r="N11" s="433"/>
      <c r="O11" s="369">
        <f t="shared" si="1"/>
        <v>7</v>
      </c>
      <c r="P11" s="369">
        <f t="shared" si="1"/>
        <v>6</v>
      </c>
      <c r="Q11" s="433">
        <f t="shared" si="2"/>
        <v>13</v>
      </c>
    </row>
    <row r="12" spans="1:17" ht="22.5" x14ac:dyDescent="0.55000000000000004">
      <c r="A12" s="120"/>
      <c r="B12" s="121">
        <f>แยกชั้นปี!B12</f>
        <v>7</v>
      </c>
      <c r="C12" s="121" t="str">
        <f>แยกชั้นปี!C12</f>
        <v>วิศวกรรมศาสตรบัณฑิต</v>
      </c>
      <c r="D12" s="121" t="str">
        <f>แยกชั้นปี!D12</f>
        <v>วิศวกรรมโลจิสติกส์</v>
      </c>
      <c r="E12" s="121" t="str">
        <f>แยกชั้นปี!E12</f>
        <v>ปริญญาตรี</v>
      </c>
      <c r="F12" s="122">
        <v>10</v>
      </c>
      <c r="G12" s="122">
        <v>32</v>
      </c>
      <c r="H12" s="433">
        <f t="shared" si="0"/>
        <v>42</v>
      </c>
      <c r="I12" s="122"/>
      <c r="J12" s="122"/>
      <c r="K12" s="433"/>
      <c r="L12" s="122"/>
      <c r="M12" s="122"/>
      <c r="N12" s="433"/>
      <c r="O12" s="369">
        <f t="shared" si="1"/>
        <v>10</v>
      </c>
      <c r="P12" s="369">
        <f t="shared" si="1"/>
        <v>32</v>
      </c>
      <c r="Q12" s="433">
        <f t="shared" si="2"/>
        <v>42</v>
      </c>
    </row>
    <row r="13" spans="1:17" ht="22.5" x14ac:dyDescent="0.55000000000000004">
      <c r="A13" s="120"/>
      <c r="B13" s="121">
        <f>แยกชั้นปี!B13</f>
        <v>8</v>
      </c>
      <c r="C13" s="121" t="str">
        <f>แยกชั้นปี!C13</f>
        <v>วิทยาศาสตรบัณฑิต</v>
      </c>
      <c r="D13" s="121" t="str">
        <f>แยกชั้นปี!D13</f>
        <v>วิทยาศาสตร์และเทคโนโลยีการอาหาร</v>
      </c>
      <c r="E13" s="121" t="str">
        <f>แยกชั้นปี!E13</f>
        <v>ปริญญาตรี</v>
      </c>
      <c r="F13" s="122"/>
      <c r="G13" s="122">
        <v>6</v>
      </c>
      <c r="H13" s="433">
        <f t="shared" si="0"/>
        <v>6</v>
      </c>
      <c r="I13" s="122"/>
      <c r="J13" s="122"/>
      <c r="K13" s="433"/>
      <c r="L13" s="122"/>
      <c r="M13" s="122"/>
      <c r="N13" s="433"/>
      <c r="O13" s="369">
        <f t="shared" si="1"/>
        <v>0</v>
      </c>
      <c r="P13" s="369">
        <f t="shared" si="1"/>
        <v>6</v>
      </c>
      <c r="Q13" s="433">
        <f t="shared" si="2"/>
        <v>6</v>
      </c>
    </row>
    <row r="14" spans="1:17" ht="22.5" x14ac:dyDescent="0.55000000000000004">
      <c r="A14" s="120"/>
      <c r="B14" s="121">
        <f>แยกชั้นปี!B14</f>
        <v>9</v>
      </c>
      <c r="C14" s="121" t="str">
        <f>แยกชั้นปี!C14</f>
        <v>วิทยาศาสตรบัณฑิต</v>
      </c>
      <c r="D14" s="121" t="str">
        <f>แยกชั้นปี!D14</f>
        <v>เทคโนโลยีการเกษตร</v>
      </c>
      <c r="E14" s="121" t="str">
        <f>แยกชั้นปี!E14</f>
        <v>ปริญญาตรี</v>
      </c>
      <c r="F14" s="122">
        <v>8</v>
      </c>
      <c r="G14" s="122">
        <v>9</v>
      </c>
      <c r="H14" s="433">
        <f t="shared" si="0"/>
        <v>17</v>
      </c>
      <c r="I14" s="122"/>
      <c r="J14" s="122"/>
      <c r="K14" s="433"/>
      <c r="L14" s="122"/>
      <c r="M14" s="122"/>
      <c r="N14" s="433"/>
      <c r="O14" s="369">
        <f t="shared" si="1"/>
        <v>8</v>
      </c>
      <c r="P14" s="369">
        <f t="shared" si="1"/>
        <v>9</v>
      </c>
      <c r="Q14" s="433">
        <f t="shared" si="2"/>
        <v>17</v>
      </c>
    </row>
    <row r="15" spans="1:17" ht="22.5" x14ac:dyDescent="0.55000000000000004">
      <c r="A15" s="120"/>
      <c r="B15" s="121">
        <f>แยกชั้นปี!B15</f>
        <v>10</v>
      </c>
      <c r="C15" s="121" t="s">
        <v>20</v>
      </c>
      <c r="D15" s="121" t="str">
        <f>แยกชั้นปี!D15</f>
        <v>วิศวกรรมการจัดการอุตสาหกรรมและสิ่งแวดล้อม</v>
      </c>
      <c r="E15" s="121" t="str">
        <f>แยกชั้นปี!E15</f>
        <v>ปริญญาตรี</v>
      </c>
      <c r="F15" s="122">
        <v>4</v>
      </c>
      <c r="G15" s="122"/>
      <c r="H15" s="433">
        <f t="shared" ref="H15:H16" si="3">SUM(F15:G15)</f>
        <v>4</v>
      </c>
      <c r="I15" s="122"/>
      <c r="J15" s="122"/>
      <c r="K15" s="433"/>
      <c r="L15" s="122"/>
      <c r="M15" s="122"/>
      <c r="N15" s="433"/>
      <c r="O15" s="369">
        <f t="shared" si="1"/>
        <v>4</v>
      </c>
      <c r="P15" s="369">
        <f t="shared" si="1"/>
        <v>0</v>
      </c>
      <c r="Q15" s="433">
        <f t="shared" si="2"/>
        <v>4</v>
      </c>
    </row>
    <row r="16" spans="1:17" ht="22.5" x14ac:dyDescent="0.55000000000000004">
      <c r="A16" s="120"/>
      <c r="B16" s="121">
        <f>แยกชั้นปี!B16</f>
        <v>11</v>
      </c>
      <c r="C16" s="121" t="str">
        <f>แยกชั้นปี!C16</f>
        <v>เทคโนโลยีบัณฑิต</v>
      </c>
      <c r="D16" s="121" t="str">
        <f>แยกชั้นปี!D16</f>
        <v>ออกแบบผลิตภัณฑ์อุตสาหกรรม</v>
      </c>
      <c r="E16" s="121" t="str">
        <f>แยกชั้นปี!E16</f>
        <v>ปริญญาตรี</v>
      </c>
      <c r="F16" s="122">
        <v>2</v>
      </c>
      <c r="G16" s="122"/>
      <c r="H16" s="433">
        <f t="shared" si="3"/>
        <v>2</v>
      </c>
      <c r="I16" s="122"/>
      <c r="J16" s="122"/>
      <c r="K16" s="433"/>
      <c r="L16" s="122"/>
      <c r="M16" s="122"/>
      <c r="N16" s="433"/>
      <c r="O16" s="369">
        <f t="shared" si="1"/>
        <v>2</v>
      </c>
      <c r="P16" s="369">
        <f t="shared" si="1"/>
        <v>0</v>
      </c>
      <c r="Q16" s="433">
        <f t="shared" si="2"/>
        <v>2</v>
      </c>
    </row>
    <row r="17" spans="1:17" ht="22.5" x14ac:dyDescent="0.55000000000000004">
      <c r="A17" s="120"/>
      <c r="B17" s="121">
        <f>แยกชั้นปี!B17</f>
        <v>12</v>
      </c>
      <c r="C17" s="121" t="str">
        <f>แยกชั้นปี!C17</f>
        <v>เทคโนโลยีบัณฑิต</v>
      </c>
      <c r="D17" s="121" t="str">
        <f>แยกชั้นปี!D17</f>
        <v>เทคโนโลยีโยธาและสถาปัตยกรรม</v>
      </c>
      <c r="E17" s="121" t="str">
        <f>แยกชั้นปี!E17</f>
        <v>ปริญญาตรี</v>
      </c>
      <c r="F17" s="122">
        <v>4</v>
      </c>
      <c r="G17" s="122">
        <v>2</v>
      </c>
      <c r="H17" s="433">
        <f t="shared" si="0"/>
        <v>6</v>
      </c>
      <c r="I17" s="122">
        <v>3</v>
      </c>
      <c r="J17" s="122"/>
      <c r="K17" s="433">
        <f t="shared" ref="K17" si="4">SUM(I17:J17)</f>
        <v>3</v>
      </c>
      <c r="L17" s="122"/>
      <c r="M17" s="122"/>
      <c r="N17" s="433"/>
      <c r="O17" s="369">
        <f t="shared" si="1"/>
        <v>7</v>
      </c>
      <c r="P17" s="369">
        <f t="shared" si="1"/>
        <v>2</v>
      </c>
      <c r="Q17" s="433">
        <f t="shared" si="2"/>
        <v>9</v>
      </c>
    </row>
    <row r="18" spans="1:17" ht="22.5" x14ac:dyDescent="0.55000000000000004">
      <c r="A18" s="120"/>
      <c r="B18" s="121">
        <f>แยกชั้นปี!B18</f>
        <v>13</v>
      </c>
      <c r="C18" s="121" t="str">
        <f>แยกชั้นปี!C18</f>
        <v>วิทยาศาสตรบัณฑิต</v>
      </c>
      <c r="D18" s="121" t="str">
        <f>แยกชั้นปี!D18</f>
        <v>อาชีวอนามัยและความปลอดภัย</v>
      </c>
      <c r="E18" s="121" t="str">
        <f>แยกชั้นปี!E18</f>
        <v>ปริญญาตรี</v>
      </c>
      <c r="F18" s="122">
        <v>2</v>
      </c>
      <c r="G18" s="122">
        <v>36</v>
      </c>
      <c r="H18" s="433">
        <f t="shared" si="0"/>
        <v>38</v>
      </c>
      <c r="I18" s="122"/>
      <c r="J18" s="122"/>
      <c r="K18" s="433"/>
      <c r="L18" s="122"/>
      <c r="M18" s="122"/>
      <c r="N18" s="433"/>
      <c r="O18" s="369">
        <f t="shared" si="1"/>
        <v>2</v>
      </c>
      <c r="P18" s="369">
        <f t="shared" si="1"/>
        <v>36</v>
      </c>
      <c r="Q18" s="433">
        <f t="shared" si="2"/>
        <v>38</v>
      </c>
    </row>
    <row r="19" spans="1:17" s="108" customFormat="1" ht="22.5" x14ac:dyDescent="0.55000000000000004">
      <c r="A19" s="543" t="s">
        <v>21</v>
      </c>
      <c r="B19" s="543"/>
      <c r="C19" s="543"/>
      <c r="D19" s="543"/>
      <c r="E19" s="543"/>
      <c r="F19" s="433">
        <f>SUM(F6:F18)</f>
        <v>143</v>
      </c>
      <c r="G19" s="433">
        <f t="shared" ref="G19:Q19" si="5">SUM(G6:G18)</f>
        <v>194</v>
      </c>
      <c r="H19" s="433">
        <f t="shared" si="5"/>
        <v>337</v>
      </c>
      <c r="I19" s="433">
        <f t="shared" si="5"/>
        <v>3</v>
      </c>
      <c r="J19" s="433">
        <f t="shared" si="5"/>
        <v>0</v>
      </c>
      <c r="K19" s="433">
        <f t="shared" si="5"/>
        <v>3</v>
      </c>
      <c r="L19" s="433"/>
      <c r="M19" s="433"/>
      <c r="N19" s="433"/>
      <c r="O19" s="433">
        <f t="shared" si="5"/>
        <v>146</v>
      </c>
      <c r="P19" s="433">
        <f t="shared" si="5"/>
        <v>194</v>
      </c>
      <c r="Q19" s="433">
        <f t="shared" si="5"/>
        <v>340</v>
      </c>
    </row>
    <row r="20" spans="1:17" s="108" customFormat="1" ht="22.5" x14ac:dyDescent="0.55000000000000004">
      <c r="A20" s="374" t="s">
        <v>22</v>
      </c>
      <c r="B20" s="375"/>
      <c r="C20" s="375"/>
      <c r="D20" s="375"/>
      <c r="E20" s="375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</row>
    <row r="21" spans="1:17" ht="22.5" x14ac:dyDescent="0.55000000000000004">
      <c r="A21" s="120"/>
      <c r="B21" s="121">
        <f>แยกชั้นปี!B21</f>
        <v>1</v>
      </c>
      <c r="C21" s="121" t="str">
        <f>แยกชั้นปี!C21</f>
        <v>ครุศาสตรบัณฑิต</v>
      </c>
      <c r="D21" s="121" t="str">
        <f>แยกชั้นปี!D21</f>
        <v>การศึกษาปฐมวัย</v>
      </c>
      <c r="E21" s="121" t="str">
        <f>แยกชั้นปี!E21</f>
        <v>ปริญญาตรี</v>
      </c>
      <c r="F21" s="122">
        <v>1</v>
      </c>
      <c r="G21" s="122">
        <v>68</v>
      </c>
      <c r="H21" s="434">
        <f>SUM(F21:G21)</f>
        <v>69</v>
      </c>
      <c r="I21" s="122"/>
      <c r="J21" s="122"/>
      <c r="K21" s="434"/>
      <c r="L21" s="122"/>
      <c r="M21" s="122"/>
      <c r="N21" s="434"/>
      <c r="O21" s="369">
        <f t="shared" ref="O21:P31" si="6">F21+I21</f>
        <v>1</v>
      </c>
      <c r="P21" s="369">
        <f t="shared" si="6"/>
        <v>68</v>
      </c>
      <c r="Q21" s="434">
        <f>SUM(O21+P21)</f>
        <v>69</v>
      </c>
    </row>
    <row r="22" spans="1:17" ht="22.5" x14ac:dyDescent="0.55000000000000004">
      <c r="A22" s="120"/>
      <c r="B22" s="121">
        <f>แยกชั้นปี!B22</f>
        <v>2</v>
      </c>
      <c r="C22" s="121" t="str">
        <f>แยกชั้นปี!C22</f>
        <v>ครุศาสตรบัณฑิต</v>
      </c>
      <c r="D22" s="121" t="str">
        <f>แยกชั้นปี!D22</f>
        <v>คณิตศาสตร์</v>
      </c>
      <c r="E22" s="121" t="str">
        <f>แยกชั้นปี!E22</f>
        <v>ปริญญาตรี</v>
      </c>
      <c r="F22" s="122">
        <v>13</v>
      </c>
      <c r="G22" s="122">
        <v>39</v>
      </c>
      <c r="H22" s="434">
        <f t="shared" ref="H22:H31" si="7">SUM(F22:G22)</f>
        <v>52</v>
      </c>
      <c r="I22" s="122"/>
      <c r="J22" s="122"/>
      <c r="K22" s="434"/>
      <c r="L22" s="122"/>
      <c r="M22" s="122"/>
      <c r="N22" s="434"/>
      <c r="O22" s="369">
        <f t="shared" si="6"/>
        <v>13</v>
      </c>
      <c r="P22" s="369">
        <f t="shared" si="6"/>
        <v>39</v>
      </c>
      <c r="Q22" s="434">
        <f t="shared" ref="Q22:Q34" si="8">SUM(O22+P22)</f>
        <v>52</v>
      </c>
    </row>
    <row r="23" spans="1:17" ht="22.5" x14ac:dyDescent="0.55000000000000004">
      <c r="A23" s="120"/>
      <c r="B23" s="121">
        <f>แยกชั้นปี!B23</f>
        <v>3</v>
      </c>
      <c r="C23" s="121" t="str">
        <f>แยกชั้นปี!C23</f>
        <v>ครุศาสตรบัณฑิต</v>
      </c>
      <c r="D23" s="121" t="str">
        <f>แยกชั้นปี!D23</f>
        <v>คอมพิวเตอร์ศึกษา</v>
      </c>
      <c r="E23" s="121" t="str">
        <f>แยกชั้นปี!E23</f>
        <v>ปริญญาตรี</v>
      </c>
      <c r="F23" s="122">
        <v>17</v>
      </c>
      <c r="G23" s="122">
        <v>19</v>
      </c>
      <c r="H23" s="434">
        <f t="shared" si="7"/>
        <v>36</v>
      </c>
      <c r="I23" s="122"/>
      <c r="J23" s="122"/>
      <c r="K23" s="434"/>
      <c r="L23" s="122"/>
      <c r="M23" s="122"/>
      <c r="N23" s="434"/>
      <c r="O23" s="369">
        <f t="shared" si="6"/>
        <v>17</v>
      </c>
      <c r="P23" s="369">
        <f t="shared" si="6"/>
        <v>19</v>
      </c>
      <c r="Q23" s="434">
        <f t="shared" si="8"/>
        <v>36</v>
      </c>
    </row>
    <row r="24" spans="1:17" ht="22.5" x14ac:dyDescent="0.55000000000000004">
      <c r="A24" s="120"/>
      <c r="B24" s="121">
        <f>แยกชั้นปี!B24</f>
        <v>4</v>
      </c>
      <c r="C24" s="121" t="str">
        <f>แยกชั้นปี!C24</f>
        <v>ครุศาสตรบัณฑิต</v>
      </c>
      <c r="D24" s="121" t="str">
        <f>แยกชั้นปี!D24</f>
        <v>ภาษาอังกฤษ</v>
      </c>
      <c r="E24" s="121" t="str">
        <f>แยกชั้นปี!E24</f>
        <v>ปริญญาตรี</v>
      </c>
      <c r="F24" s="122">
        <v>15</v>
      </c>
      <c r="G24" s="122">
        <v>48</v>
      </c>
      <c r="H24" s="434">
        <f t="shared" si="7"/>
        <v>63</v>
      </c>
      <c r="I24" s="122"/>
      <c r="J24" s="122"/>
      <c r="K24" s="434"/>
      <c r="L24" s="122"/>
      <c r="M24" s="122"/>
      <c r="N24" s="434"/>
      <c r="O24" s="369">
        <f t="shared" si="6"/>
        <v>15</v>
      </c>
      <c r="P24" s="369">
        <f t="shared" si="6"/>
        <v>48</v>
      </c>
      <c r="Q24" s="434">
        <f t="shared" si="8"/>
        <v>63</v>
      </c>
    </row>
    <row r="25" spans="1:17" ht="22.5" x14ac:dyDescent="0.55000000000000004">
      <c r="A25" s="120"/>
      <c r="B25" s="121">
        <f>แยกชั้นปี!B25</f>
        <v>5</v>
      </c>
      <c r="C25" s="121" t="str">
        <f>แยกชั้นปี!C25</f>
        <v>ครุศาสตรบัณฑิต</v>
      </c>
      <c r="D25" s="121" t="str">
        <f>แยกชั้นปี!D25</f>
        <v>ภาษาไทย</v>
      </c>
      <c r="E25" s="121" t="str">
        <f>แยกชั้นปี!E25</f>
        <v>ปริญญาตรี</v>
      </c>
      <c r="F25" s="122">
        <v>9</v>
      </c>
      <c r="G25" s="122">
        <v>59</v>
      </c>
      <c r="H25" s="434">
        <f t="shared" si="7"/>
        <v>68</v>
      </c>
      <c r="I25" s="122"/>
      <c r="J25" s="122"/>
      <c r="K25" s="434"/>
      <c r="L25" s="122"/>
      <c r="M25" s="122"/>
      <c r="N25" s="434"/>
      <c r="O25" s="369">
        <f t="shared" si="6"/>
        <v>9</v>
      </c>
      <c r="P25" s="369">
        <f t="shared" si="6"/>
        <v>59</v>
      </c>
      <c r="Q25" s="434">
        <f t="shared" si="8"/>
        <v>68</v>
      </c>
    </row>
    <row r="26" spans="1:17" ht="22.5" x14ac:dyDescent="0.55000000000000004">
      <c r="A26" s="120"/>
      <c r="B26" s="121">
        <f>แยกชั้นปี!B26</f>
        <v>6</v>
      </c>
      <c r="C26" s="121" t="str">
        <f>แยกชั้นปี!C26</f>
        <v>ครุศาสตรบัณฑิต</v>
      </c>
      <c r="D26" s="121" t="str">
        <f>แยกชั้นปี!D26</f>
        <v>สังคมศึกษา</v>
      </c>
      <c r="E26" s="121" t="str">
        <f>แยกชั้นปี!E26</f>
        <v>ปริญญาตรี</v>
      </c>
      <c r="F26" s="122">
        <v>13</v>
      </c>
      <c r="G26" s="122">
        <v>42</v>
      </c>
      <c r="H26" s="434">
        <f t="shared" si="7"/>
        <v>55</v>
      </c>
      <c r="I26" s="122"/>
      <c r="J26" s="122"/>
      <c r="K26" s="434"/>
      <c r="L26" s="122"/>
      <c r="M26" s="122"/>
      <c r="N26" s="434"/>
      <c r="O26" s="369">
        <f t="shared" si="6"/>
        <v>13</v>
      </c>
      <c r="P26" s="369">
        <f t="shared" si="6"/>
        <v>42</v>
      </c>
      <c r="Q26" s="434">
        <f t="shared" si="8"/>
        <v>55</v>
      </c>
    </row>
    <row r="27" spans="1:17" ht="22.5" x14ac:dyDescent="0.55000000000000004">
      <c r="A27" s="120"/>
      <c r="B27" s="121">
        <f>แยกชั้นปี!B27</f>
        <v>7</v>
      </c>
      <c r="C27" s="121" t="str">
        <f>แยกชั้นปี!C27</f>
        <v>ครุศาสตรบัณฑิต</v>
      </c>
      <c r="D27" s="121" t="str">
        <f>แยกชั้นปี!D27</f>
        <v>การประถมศึกษา</v>
      </c>
      <c r="E27" s="121" t="str">
        <f>แยกชั้นปี!E27</f>
        <v>ปริญญาตรี</v>
      </c>
      <c r="F27" s="122">
        <v>1</v>
      </c>
      <c r="G27" s="122">
        <v>61</v>
      </c>
      <c r="H27" s="434">
        <f t="shared" si="7"/>
        <v>62</v>
      </c>
      <c r="I27" s="122"/>
      <c r="J27" s="122"/>
      <c r="K27" s="434"/>
      <c r="L27" s="122"/>
      <c r="M27" s="122"/>
      <c r="N27" s="434"/>
      <c r="O27" s="369">
        <f t="shared" si="6"/>
        <v>1</v>
      </c>
      <c r="P27" s="369">
        <f t="shared" si="6"/>
        <v>61</v>
      </c>
      <c r="Q27" s="434">
        <f t="shared" si="8"/>
        <v>62</v>
      </c>
    </row>
    <row r="28" spans="1:17" ht="22.5" x14ac:dyDescent="0.55000000000000004">
      <c r="A28" s="120"/>
      <c r="B28" s="121">
        <f>แยกชั้นปี!B28</f>
        <v>8</v>
      </c>
      <c r="C28" s="121" t="str">
        <f>แยกชั้นปี!C28</f>
        <v>ครุศาสตรบัณฑิต</v>
      </c>
      <c r="D28" s="121" t="str">
        <f>แยกชั้นปี!D28</f>
        <v>วิทยาศาสตร์ทั่วไป</v>
      </c>
      <c r="E28" s="121" t="str">
        <f>แยกชั้นปี!E28</f>
        <v>ปริญญาตรี</v>
      </c>
      <c r="F28" s="122">
        <v>9</v>
      </c>
      <c r="G28" s="122">
        <v>45</v>
      </c>
      <c r="H28" s="434">
        <f t="shared" si="7"/>
        <v>54</v>
      </c>
      <c r="I28" s="122"/>
      <c r="J28" s="122"/>
      <c r="K28" s="434"/>
      <c r="L28" s="122"/>
      <c r="M28" s="122"/>
      <c r="N28" s="434"/>
      <c r="O28" s="369">
        <f t="shared" si="6"/>
        <v>9</v>
      </c>
      <c r="P28" s="369">
        <f t="shared" si="6"/>
        <v>45</v>
      </c>
      <c r="Q28" s="434">
        <f t="shared" si="8"/>
        <v>54</v>
      </c>
    </row>
    <row r="29" spans="1:17" ht="22.5" x14ac:dyDescent="0.55000000000000004">
      <c r="A29" s="120"/>
      <c r="B29" s="121">
        <f>แยกชั้นปี!B29</f>
        <v>9</v>
      </c>
      <c r="C29" s="121" t="str">
        <f>แยกชั้นปี!C29</f>
        <v>ครุศาสตรบัณฑิต</v>
      </c>
      <c r="D29" s="121" t="str">
        <f>แยกชั้นปี!D29</f>
        <v>พลศึกษา</v>
      </c>
      <c r="E29" s="121" t="str">
        <f>แยกชั้นปี!E29</f>
        <v>ปริญญาตรี</v>
      </c>
      <c r="F29" s="122">
        <v>31</v>
      </c>
      <c r="G29" s="122">
        <v>30</v>
      </c>
      <c r="H29" s="434">
        <f t="shared" si="7"/>
        <v>61</v>
      </c>
      <c r="I29" s="122"/>
      <c r="J29" s="122"/>
      <c r="K29" s="434"/>
      <c r="L29" s="122"/>
      <c r="M29" s="122"/>
      <c r="N29" s="434"/>
      <c r="O29" s="369">
        <f t="shared" si="6"/>
        <v>31</v>
      </c>
      <c r="P29" s="369">
        <f t="shared" si="6"/>
        <v>30</v>
      </c>
      <c r="Q29" s="434">
        <f t="shared" si="8"/>
        <v>61</v>
      </c>
    </row>
    <row r="30" spans="1:17" ht="22.5" x14ac:dyDescent="0.55000000000000004">
      <c r="A30" s="120"/>
      <c r="B30" s="121">
        <f>แยกชั้นปี!B30</f>
        <v>10</v>
      </c>
      <c r="C30" s="121" t="str">
        <f>แยกชั้นปี!C30</f>
        <v>ครุศาสตรบัณฑิต</v>
      </c>
      <c r="D30" s="121" t="str">
        <f>แยกชั้นปี!D30</f>
        <v>ดนตรีศึกษา</v>
      </c>
      <c r="E30" s="121" t="str">
        <f>แยกชั้นปี!E30</f>
        <v>ปริญญาตรี</v>
      </c>
      <c r="F30" s="122">
        <v>32</v>
      </c>
      <c r="G30" s="122">
        <v>4</v>
      </c>
      <c r="H30" s="434">
        <f t="shared" si="7"/>
        <v>36</v>
      </c>
      <c r="I30" s="122"/>
      <c r="J30" s="122"/>
      <c r="K30" s="434"/>
      <c r="L30" s="122"/>
      <c r="M30" s="122"/>
      <c r="N30" s="434"/>
      <c r="O30" s="369">
        <f t="shared" si="6"/>
        <v>32</v>
      </c>
      <c r="P30" s="369">
        <f t="shared" si="6"/>
        <v>4</v>
      </c>
      <c r="Q30" s="434">
        <f t="shared" si="8"/>
        <v>36</v>
      </c>
    </row>
    <row r="31" spans="1:17" ht="22.5" x14ac:dyDescent="0.55000000000000004">
      <c r="A31" s="120"/>
      <c r="B31" s="121">
        <f>แยกชั้นปี!B31</f>
        <v>11</v>
      </c>
      <c r="C31" s="121" t="str">
        <f>แยกชั้นปี!C31</f>
        <v>ครุศาสตรบัณฑิต</v>
      </c>
      <c r="D31" s="121" t="str">
        <f>แยกชั้นปี!D31</f>
        <v>การสอนภาษาจีน</v>
      </c>
      <c r="E31" s="121" t="str">
        <f>แยกชั้นปี!E31</f>
        <v>ปริญญาตรี</v>
      </c>
      <c r="F31" s="122">
        <v>2</v>
      </c>
      <c r="G31" s="122">
        <v>31</v>
      </c>
      <c r="H31" s="434">
        <f t="shared" si="7"/>
        <v>33</v>
      </c>
      <c r="I31" s="122"/>
      <c r="J31" s="122"/>
      <c r="K31" s="434"/>
      <c r="L31" s="122"/>
      <c r="M31" s="122"/>
      <c r="N31" s="434"/>
      <c r="O31" s="369">
        <f t="shared" si="6"/>
        <v>2</v>
      </c>
      <c r="P31" s="369">
        <f t="shared" si="6"/>
        <v>31</v>
      </c>
      <c r="Q31" s="434">
        <f t="shared" si="8"/>
        <v>33</v>
      </c>
    </row>
    <row r="32" spans="1:17" ht="22.5" x14ac:dyDescent="0.55000000000000004">
      <c r="A32" s="120"/>
      <c r="B32" s="121">
        <f>แยกชั้นปี!B32</f>
        <v>12</v>
      </c>
      <c r="C32" s="121" t="str">
        <f>แยกชั้นปี!C33</f>
        <v>ประกาศนียบัตรบัณฑิต</v>
      </c>
      <c r="D32" s="121" t="str">
        <f>แยกชั้นปี!D33</f>
        <v>วิชาชีพครู</v>
      </c>
      <c r="E32" s="121" t="str">
        <f>แยกชั้นปี!E33</f>
        <v>ประกาศนียบัตร</v>
      </c>
      <c r="F32" s="122"/>
      <c r="G32" s="122"/>
      <c r="H32" s="434"/>
      <c r="I32" s="122"/>
      <c r="J32" s="122"/>
      <c r="K32" s="434"/>
      <c r="L32" s="122"/>
      <c r="M32" s="122">
        <v>1</v>
      </c>
      <c r="N32" s="434">
        <f>SUM(L32:M32)</f>
        <v>1</v>
      </c>
      <c r="O32" s="369">
        <f>F32+I32+L32</f>
        <v>0</v>
      </c>
      <c r="P32" s="369">
        <f>G32+J32+M32</f>
        <v>1</v>
      </c>
      <c r="Q32" s="434">
        <f t="shared" si="8"/>
        <v>1</v>
      </c>
    </row>
    <row r="33" spans="1:17" ht="22.5" x14ac:dyDescent="0.55000000000000004">
      <c r="A33" s="120"/>
      <c r="B33" s="121">
        <f>แยกชั้นปี!B33</f>
        <v>13</v>
      </c>
      <c r="C33" s="121" t="str">
        <f>แยกชั้นปี!C34</f>
        <v>ครุศาสตรมหาบัณฑิต</v>
      </c>
      <c r="D33" s="121" t="str">
        <f>แยกชั้นปี!D34</f>
        <v>การบริหารการศึกษา (โท)</v>
      </c>
      <c r="E33" s="121" t="str">
        <f>แยกชั้นปี!E34</f>
        <v>ปริญญาโท</v>
      </c>
      <c r="F33" s="122"/>
      <c r="G33" s="122"/>
      <c r="H33" s="434"/>
      <c r="I33" s="122"/>
      <c r="J33" s="122"/>
      <c r="K33" s="434"/>
      <c r="L33" s="122">
        <v>12</v>
      </c>
      <c r="M33" s="122">
        <v>12</v>
      </c>
      <c r="N33" s="434">
        <f t="shared" ref="N33:N34" si="9">SUM(L33:M33)</f>
        <v>24</v>
      </c>
      <c r="O33" s="369">
        <f t="shared" ref="O33:P34" si="10">F33+I33+L33</f>
        <v>12</v>
      </c>
      <c r="P33" s="369">
        <f t="shared" si="10"/>
        <v>12</v>
      </c>
      <c r="Q33" s="434">
        <f t="shared" si="8"/>
        <v>24</v>
      </c>
    </row>
    <row r="34" spans="1:17" ht="22.5" x14ac:dyDescent="0.55000000000000004">
      <c r="A34" s="120"/>
      <c r="B34" s="121">
        <f>แยกชั้นปี!B34</f>
        <v>14</v>
      </c>
      <c r="C34" s="121" t="str">
        <f>แยกชั้นปี!C36</f>
        <v>ครุศาสตรมหาบัณฑิต</v>
      </c>
      <c r="D34" s="121" t="str">
        <f>แยกชั้นปี!D36</f>
        <v>การบริหารการศึกษา (เอก)</v>
      </c>
      <c r="E34" s="121" t="str">
        <f>แยกชั้นปี!E36</f>
        <v>ปริญญาเอก</v>
      </c>
      <c r="F34" s="122"/>
      <c r="G34" s="122"/>
      <c r="H34" s="434"/>
      <c r="I34" s="122"/>
      <c r="J34" s="122"/>
      <c r="K34" s="434"/>
      <c r="L34" s="122"/>
      <c r="M34" s="122">
        <v>4</v>
      </c>
      <c r="N34" s="434">
        <f t="shared" si="9"/>
        <v>4</v>
      </c>
      <c r="O34" s="369">
        <f t="shared" si="10"/>
        <v>0</v>
      </c>
      <c r="P34" s="369">
        <f t="shared" si="10"/>
        <v>4</v>
      </c>
      <c r="Q34" s="434">
        <f t="shared" si="8"/>
        <v>4</v>
      </c>
    </row>
    <row r="35" spans="1:17" s="108" customFormat="1" ht="22.5" x14ac:dyDescent="0.55000000000000004">
      <c r="A35" s="544" t="s">
        <v>40</v>
      </c>
      <c r="B35" s="544"/>
      <c r="C35" s="544"/>
      <c r="D35" s="544"/>
      <c r="E35" s="544"/>
      <c r="F35" s="434">
        <f>SUM(F21:F34)</f>
        <v>143</v>
      </c>
      <c r="G35" s="434">
        <f t="shared" ref="G35:Q35" si="11">SUM(G21:G34)</f>
        <v>446</v>
      </c>
      <c r="H35" s="434">
        <f t="shared" si="11"/>
        <v>589</v>
      </c>
      <c r="I35" s="434"/>
      <c r="J35" s="434"/>
      <c r="K35" s="434"/>
      <c r="L35" s="434">
        <f t="shared" si="11"/>
        <v>12</v>
      </c>
      <c r="M35" s="434">
        <f t="shared" si="11"/>
        <v>17</v>
      </c>
      <c r="N35" s="434">
        <f t="shared" si="11"/>
        <v>29</v>
      </c>
      <c r="O35" s="434">
        <f t="shared" si="11"/>
        <v>155</v>
      </c>
      <c r="P35" s="434">
        <f t="shared" si="11"/>
        <v>463</v>
      </c>
      <c r="Q35" s="434">
        <f t="shared" si="11"/>
        <v>618</v>
      </c>
    </row>
    <row r="36" spans="1:17" s="108" customFormat="1" ht="22.5" x14ac:dyDescent="0.55000000000000004">
      <c r="A36" s="376" t="s">
        <v>41</v>
      </c>
      <c r="B36" s="377"/>
      <c r="C36" s="377"/>
      <c r="D36" s="377"/>
      <c r="E36" s="377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</row>
    <row r="37" spans="1:17" ht="22.5" x14ac:dyDescent="0.55000000000000004">
      <c r="A37" s="120"/>
      <c r="B37" s="121">
        <f>แยกชั้นปี!B39</f>
        <v>1</v>
      </c>
      <c r="C37" s="121" t="str">
        <f>แยกชั้นปี!C39</f>
        <v>ศิลปศาสตรบัณฑิต</v>
      </c>
      <c r="D37" s="121" t="str">
        <f>แยกชั้นปี!D39</f>
        <v>การพัฒนาชุมชน</v>
      </c>
      <c r="E37" s="121" t="str">
        <f>แยกชั้นปี!E39</f>
        <v>ปริญญาตรี</v>
      </c>
      <c r="F37" s="122">
        <v>3</v>
      </c>
      <c r="G37" s="122">
        <v>8</v>
      </c>
      <c r="H37" s="435">
        <f>SUM(F37:G37)</f>
        <v>11</v>
      </c>
      <c r="I37" s="122"/>
      <c r="J37" s="122">
        <v>2</v>
      </c>
      <c r="K37" s="435">
        <f>SUM(I37:J37)</f>
        <v>2</v>
      </c>
      <c r="L37" s="122"/>
      <c r="M37" s="122"/>
      <c r="N37" s="435"/>
      <c r="O37" s="369">
        <f>F37+I37</f>
        <v>3</v>
      </c>
      <c r="P37" s="369">
        <f>G37+J37</f>
        <v>10</v>
      </c>
      <c r="Q37" s="435">
        <f t="shared" ref="Q37:Q46" si="12">SUM(O37+P37)</f>
        <v>13</v>
      </c>
    </row>
    <row r="38" spans="1:17" ht="22.5" x14ac:dyDescent="0.55000000000000004">
      <c r="A38" s="120"/>
      <c r="B38" s="121">
        <f>แยกชั้นปี!B40</f>
        <v>2</v>
      </c>
      <c r="C38" s="121" t="str">
        <f>แยกชั้นปี!C40</f>
        <v>ศิลปศาสตรบัณฑิต</v>
      </c>
      <c r="D38" s="121" t="str">
        <f>แยกชั้นปี!D40</f>
        <v>ภาษาจีน</v>
      </c>
      <c r="E38" s="121" t="str">
        <f>แยกชั้นปี!E40</f>
        <v>ปริญญาตรี</v>
      </c>
      <c r="F38" s="122">
        <v>5</v>
      </c>
      <c r="G38" s="122">
        <v>16</v>
      </c>
      <c r="H38" s="435">
        <f t="shared" ref="H38:H45" si="13">SUM(F38:G38)</f>
        <v>21</v>
      </c>
      <c r="I38" s="122"/>
      <c r="J38" s="122"/>
      <c r="K38" s="435"/>
      <c r="L38" s="122"/>
      <c r="M38" s="122"/>
      <c r="N38" s="435"/>
      <c r="O38" s="369">
        <f t="shared" ref="O38:P45" si="14">F38+I38</f>
        <v>5</v>
      </c>
      <c r="P38" s="369">
        <f t="shared" si="14"/>
        <v>16</v>
      </c>
      <c r="Q38" s="435">
        <f t="shared" si="12"/>
        <v>21</v>
      </c>
    </row>
    <row r="39" spans="1:17" ht="22.5" x14ac:dyDescent="0.55000000000000004">
      <c r="A39" s="120"/>
      <c r="B39" s="121">
        <f>แยกชั้นปี!B41</f>
        <v>3</v>
      </c>
      <c r="C39" s="121" t="str">
        <f>แยกชั้นปี!C41</f>
        <v>ศิลปศาสตรบัณฑิต</v>
      </c>
      <c r="D39" s="121" t="str">
        <f>แยกชั้นปี!D41</f>
        <v>ภาษาญี่ปุ่น</v>
      </c>
      <c r="E39" s="121" t="str">
        <f>แยกชั้นปี!E41</f>
        <v>ปริญญาตรี</v>
      </c>
      <c r="F39" s="122">
        <v>7</v>
      </c>
      <c r="G39" s="122">
        <v>11</v>
      </c>
      <c r="H39" s="435">
        <f t="shared" si="13"/>
        <v>18</v>
      </c>
      <c r="I39" s="122"/>
      <c r="J39" s="122"/>
      <c r="K39" s="435"/>
      <c r="L39" s="122"/>
      <c r="M39" s="122"/>
      <c r="N39" s="435"/>
      <c r="O39" s="369">
        <f t="shared" si="14"/>
        <v>7</v>
      </c>
      <c r="P39" s="369">
        <f t="shared" si="14"/>
        <v>11</v>
      </c>
      <c r="Q39" s="435">
        <f t="shared" si="12"/>
        <v>18</v>
      </c>
    </row>
    <row r="40" spans="1:17" ht="22.5" x14ac:dyDescent="0.55000000000000004">
      <c r="A40" s="120"/>
      <c r="B40" s="121">
        <f>แยกชั้นปี!B42</f>
        <v>4</v>
      </c>
      <c r="C40" s="121" t="str">
        <f>แยกชั้นปี!C42</f>
        <v>ศิลปศาสตรบัณฑิต</v>
      </c>
      <c r="D40" s="121" t="str">
        <f>แยกชั้นปี!D42</f>
        <v>ภาษาอังกฤษธุรกิจ</v>
      </c>
      <c r="E40" s="121" t="str">
        <f>แยกชั้นปี!E42</f>
        <v>ปริญญาตรี</v>
      </c>
      <c r="F40" s="122">
        <v>12</v>
      </c>
      <c r="G40" s="122">
        <v>39</v>
      </c>
      <c r="H40" s="435">
        <f t="shared" si="13"/>
        <v>51</v>
      </c>
      <c r="I40" s="122">
        <v>1</v>
      </c>
      <c r="J40" s="122"/>
      <c r="K40" s="435">
        <f t="shared" ref="K40" si="15">SUM(I40:J40)</f>
        <v>1</v>
      </c>
      <c r="L40" s="122"/>
      <c r="M40" s="122"/>
      <c r="N40" s="435"/>
      <c r="O40" s="369">
        <f t="shared" si="14"/>
        <v>13</v>
      </c>
      <c r="P40" s="369">
        <f t="shared" si="14"/>
        <v>39</v>
      </c>
      <c r="Q40" s="435">
        <f t="shared" si="12"/>
        <v>52</v>
      </c>
    </row>
    <row r="41" spans="1:17" ht="22.5" x14ac:dyDescent="0.55000000000000004">
      <c r="A41" s="120"/>
      <c r="B41" s="121">
        <f>แยกชั้นปี!B43</f>
        <v>5</v>
      </c>
      <c r="C41" s="121" t="str">
        <f>แยกชั้นปี!C43</f>
        <v>ศิลปศาสตรบัณฑิต</v>
      </c>
      <c r="D41" s="121" t="s">
        <v>132</v>
      </c>
      <c r="E41" s="121" t="str">
        <f>แยกชั้นปี!E43</f>
        <v>ปริญญาตรี</v>
      </c>
      <c r="F41" s="122"/>
      <c r="G41" s="122"/>
      <c r="H41" s="435">
        <f t="shared" si="13"/>
        <v>0</v>
      </c>
      <c r="I41" s="122"/>
      <c r="J41" s="122"/>
      <c r="K41" s="435"/>
      <c r="L41" s="122"/>
      <c r="M41" s="122"/>
      <c r="N41" s="435"/>
      <c r="O41" s="369"/>
      <c r="P41" s="369">
        <f t="shared" si="14"/>
        <v>0</v>
      </c>
      <c r="Q41" s="435">
        <f t="shared" si="12"/>
        <v>0</v>
      </c>
    </row>
    <row r="42" spans="1:17" ht="22.5" x14ac:dyDescent="0.55000000000000004">
      <c r="A42" s="120"/>
      <c r="B42" s="121">
        <v>5</v>
      </c>
      <c r="C42" s="121" t="str">
        <f>แยกชั้นปี!C44</f>
        <v>ศิลปศาสตรบัณฑิต</v>
      </c>
      <c r="D42" s="121" t="str">
        <f>แยกชั้นปี!D44</f>
        <v>ศิลปะและการออกแบบ</v>
      </c>
      <c r="E42" s="121" t="str">
        <f>แยกชั้นปี!E44</f>
        <v>ปริญญาตรี</v>
      </c>
      <c r="F42" s="122">
        <v>8</v>
      </c>
      <c r="G42" s="122">
        <v>5</v>
      </c>
      <c r="H42" s="435">
        <f t="shared" si="13"/>
        <v>13</v>
      </c>
      <c r="I42" s="122"/>
      <c r="J42" s="122"/>
      <c r="K42" s="435"/>
      <c r="L42" s="122"/>
      <c r="M42" s="122"/>
      <c r="N42" s="435"/>
      <c r="O42" s="369">
        <f t="shared" si="14"/>
        <v>8</v>
      </c>
      <c r="P42" s="369">
        <f t="shared" si="14"/>
        <v>5</v>
      </c>
      <c r="Q42" s="435">
        <f t="shared" si="12"/>
        <v>13</v>
      </c>
    </row>
    <row r="43" spans="1:17" ht="22.5" x14ac:dyDescent="0.55000000000000004">
      <c r="A43" s="120"/>
      <c r="B43" s="121">
        <v>6</v>
      </c>
      <c r="C43" s="121" t="str">
        <f>แยกชั้นปี!C45</f>
        <v>ศิลปศาสตรบัณฑิต</v>
      </c>
      <c r="D43" s="121" t="str">
        <f>แยกชั้นปี!D45</f>
        <v>ภาษาไทยเพื่อการสื่อสาร</v>
      </c>
      <c r="E43" s="121" t="str">
        <f>แยกชั้นปี!E45</f>
        <v>ปริญญาตรี</v>
      </c>
      <c r="F43" s="122">
        <v>6</v>
      </c>
      <c r="G43" s="122">
        <v>55</v>
      </c>
      <c r="H43" s="435">
        <f t="shared" si="13"/>
        <v>61</v>
      </c>
      <c r="I43" s="122"/>
      <c r="J43" s="122"/>
      <c r="K43" s="435"/>
      <c r="L43" s="122"/>
      <c r="M43" s="122"/>
      <c r="N43" s="435"/>
      <c r="O43" s="369">
        <f t="shared" si="14"/>
        <v>6</v>
      </c>
      <c r="P43" s="369">
        <f t="shared" si="14"/>
        <v>55</v>
      </c>
      <c r="Q43" s="435">
        <f t="shared" si="12"/>
        <v>61</v>
      </c>
    </row>
    <row r="44" spans="1:17" ht="22.5" x14ac:dyDescent="0.55000000000000004">
      <c r="A44" s="120"/>
      <c r="B44" s="121">
        <v>7</v>
      </c>
      <c r="C44" s="121" t="str">
        <f>แยกชั้นปี!C46</f>
        <v>ศิลปศาสตรบัณฑิต</v>
      </c>
      <c r="D44" s="121" t="str">
        <f>แยกชั้นปี!D46</f>
        <v>ประวัติศาสตร์</v>
      </c>
      <c r="E44" s="121" t="str">
        <f>แยกชั้นปี!E46</f>
        <v>ปริญญาตรี</v>
      </c>
      <c r="F44" s="122">
        <v>2</v>
      </c>
      <c r="G44" s="122">
        <v>3</v>
      </c>
      <c r="H44" s="435">
        <f t="shared" si="13"/>
        <v>5</v>
      </c>
      <c r="I44" s="122"/>
      <c r="J44" s="122"/>
      <c r="K44" s="435"/>
      <c r="L44" s="122"/>
      <c r="M44" s="122"/>
      <c r="N44" s="435"/>
      <c r="O44" s="369">
        <f t="shared" si="14"/>
        <v>2</v>
      </c>
      <c r="P44" s="369">
        <f t="shared" si="14"/>
        <v>3</v>
      </c>
      <c r="Q44" s="435">
        <f t="shared" si="12"/>
        <v>5</v>
      </c>
    </row>
    <row r="45" spans="1:17" ht="22.5" x14ac:dyDescent="0.55000000000000004">
      <c r="A45" s="120"/>
      <c r="B45" s="121">
        <v>8</v>
      </c>
      <c r="C45" s="121" t="str">
        <f>แยกชั้นปี!C47</f>
        <v>นิเทศศาสตรบัณฑิต</v>
      </c>
      <c r="D45" s="121" t="str">
        <f>แยกชั้นปี!D47</f>
        <v>นิเทศศาสตร์</v>
      </c>
      <c r="E45" s="121" t="str">
        <f>แยกชั้นปี!E47</f>
        <v>ปริญญาตรี</v>
      </c>
      <c r="F45" s="122">
        <v>9</v>
      </c>
      <c r="G45" s="122">
        <v>5</v>
      </c>
      <c r="H45" s="435">
        <f t="shared" si="13"/>
        <v>14</v>
      </c>
      <c r="I45" s="122"/>
      <c r="J45" s="122"/>
      <c r="K45" s="435"/>
      <c r="L45" s="122"/>
      <c r="M45" s="122"/>
      <c r="N45" s="435"/>
      <c r="O45" s="369">
        <f t="shared" si="14"/>
        <v>9</v>
      </c>
      <c r="P45" s="369">
        <f t="shared" si="14"/>
        <v>5</v>
      </c>
      <c r="Q45" s="435">
        <f t="shared" si="12"/>
        <v>14</v>
      </c>
    </row>
    <row r="46" spans="1:17" s="108" customFormat="1" ht="22.5" x14ac:dyDescent="0.55000000000000004">
      <c r="A46" s="545" t="s">
        <v>49</v>
      </c>
      <c r="B46" s="545"/>
      <c r="C46" s="545"/>
      <c r="D46" s="545"/>
      <c r="E46" s="545"/>
      <c r="F46" s="435">
        <f t="shared" ref="F46:K46" si="16">SUM(F37:F45)</f>
        <v>52</v>
      </c>
      <c r="G46" s="435">
        <f t="shared" si="16"/>
        <v>142</v>
      </c>
      <c r="H46" s="435">
        <f t="shared" si="16"/>
        <v>194</v>
      </c>
      <c r="I46" s="435">
        <f t="shared" si="16"/>
        <v>1</v>
      </c>
      <c r="J46" s="435">
        <f t="shared" si="16"/>
        <v>2</v>
      </c>
      <c r="K46" s="435">
        <f t="shared" si="16"/>
        <v>3</v>
      </c>
      <c r="L46" s="435"/>
      <c r="M46" s="435"/>
      <c r="N46" s="435"/>
      <c r="O46" s="435">
        <f>SUM(O37:O45)</f>
        <v>53</v>
      </c>
      <c r="P46" s="435">
        <f>SUM(P37:P45)</f>
        <v>144</v>
      </c>
      <c r="Q46" s="435">
        <f t="shared" si="12"/>
        <v>197</v>
      </c>
    </row>
    <row r="47" spans="1:17" s="108" customFormat="1" ht="22.5" x14ac:dyDescent="0.55000000000000004">
      <c r="A47" s="378" t="s">
        <v>50</v>
      </c>
      <c r="B47" s="379"/>
      <c r="C47" s="379"/>
      <c r="D47" s="379"/>
      <c r="E47" s="379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</row>
    <row r="48" spans="1:17" ht="22.5" x14ac:dyDescent="0.55000000000000004">
      <c r="A48" s="120"/>
      <c r="B48" s="121">
        <f>แยกชั้นปี!B50</f>
        <v>1</v>
      </c>
      <c r="C48" s="121" t="str">
        <f>แยกชั้นปี!C50</f>
        <v>ศิลปศาสตรบัณฑิต</v>
      </c>
      <c r="D48" s="121" t="str">
        <f>แยกชั้นปี!D50</f>
        <v>การท่องเที่ยวและการโรงแรม</v>
      </c>
      <c r="E48" s="121" t="str">
        <f>แยกชั้นปี!E50</f>
        <v>ปริญญาตรี</v>
      </c>
      <c r="F48" s="122">
        <v>2</v>
      </c>
      <c r="G48" s="122">
        <v>8</v>
      </c>
      <c r="H48" s="432">
        <f>SUM(F48:G48)</f>
        <v>10</v>
      </c>
      <c r="I48" s="122"/>
      <c r="J48" s="122"/>
      <c r="K48" s="432"/>
      <c r="L48" s="122"/>
      <c r="M48" s="122"/>
      <c r="N48" s="432"/>
      <c r="O48" s="369">
        <f t="shared" ref="O48:P55" si="17">F48+I48</f>
        <v>2</v>
      </c>
      <c r="P48" s="369">
        <f t="shared" si="17"/>
        <v>8</v>
      </c>
      <c r="Q48" s="432">
        <f t="shared" ref="Q48:Q55" si="18">SUM(O48+P48)</f>
        <v>10</v>
      </c>
    </row>
    <row r="49" spans="1:17" ht="22.5" x14ac:dyDescent="0.55000000000000004">
      <c r="A49" s="120"/>
      <c r="B49" s="121">
        <f>แยกชั้นปี!B51</f>
        <v>2</v>
      </c>
      <c r="C49" s="121" t="str">
        <f>แยกชั้นปี!C51</f>
        <v>บริหารธุรกิจบัณฑิต</v>
      </c>
      <c r="D49" s="121" t="str">
        <f>แยกชั้นปี!D51</f>
        <v>การจัดการ</v>
      </c>
      <c r="E49" s="121" t="str">
        <f>แยกชั้นปี!E51</f>
        <v>ปริญญาตรี</v>
      </c>
      <c r="F49" s="122">
        <v>3</v>
      </c>
      <c r="G49" s="122">
        <v>6</v>
      </c>
      <c r="H49" s="432">
        <f t="shared" ref="H49:H55" si="19">SUM(F49:G49)</f>
        <v>9</v>
      </c>
      <c r="I49" s="122"/>
      <c r="J49" s="122">
        <v>1</v>
      </c>
      <c r="K49" s="432">
        <f t="shared" ref="K49:K54" si="20">SUM(I49:J49)</f>
        <v>1</v>
      </c>
      <c r="L49" s="122"/>
      <c r="M49" s="122"/>
      <c r="N49" s="432"/>
      <c r="O49" s="369">
        <f t="shared" si="17"/>
        <v>3</v>
      </c>
      <c r="P49" s="369">
        <f t="shared" si="17"/>
        <v>7</v>
      </c>
      <c r="Q49" s="432">
        <f t="shared" si="18"/>
        <v>10</v>
      </c>
    </row>
    <row r="50" spans="1:17" ht="22.5" x14ac:dyDescent="0.55000000000000004">
      <c r="A50" s="120"/>
      <c r="B50" s="121">
        <f>แยกชั้นปี!B52</f>
        <v>3</v>
      </c>
      <c r="C50" s="121" t="str">
        <f>แยกชั้นปี!C52</f>
        <v>บริหารธุรกิจบัณฑิต</v>
      </c>
      <c r="D50" s="121" t="str">
        <f>แยกชั้นปี!D52</f>
        <v>การตลาด</v>
      </c>
      <c r="E50" s="121" t="str">
        <f>แยกชั้นปี!E52</f>
        <v>ปริญญาตรี</v>
      </c>
      <c r="F50" s="122">
        <v>1</v>
      </c>
      <c r="G50" s="122">
        <v>12</v>
      </c>
      <c r="H50" s="432">
        <f t="shared" si="19"/>
        <v>13</v>
      </c>
      <c r="I50" s="122"/>
      <c r="J50" s="122"/>
      <c r="K50" s="432"/>
      <c r="L50" s="122"/>
      <c r="M50" s="122"/>
      <c r="N50" s="432"/>
      <c r="O50" s="369">
        <f t="shared" si="17"/>
        <v>1</v>
      </c>
      <c r="P50" s="369">
        <f t="shared" si="17"/>
        <v>12</v>
      </c>
      <c r="Q50" s="432">
        <f t="shared" si="18"/>
        <v>13</v>
      </c>
    </row>
    <row r="51" spans="1:17" ht="22.5" x14ac:dyDescent="0.55000000000000004">
      <c r="A51" s="120"/>
      <c r="B51" s="121">
        <f>แยกชั้นปี!B53</f>
        <v>4</v>
      </c>
      <c r="C51" s="121" t="str">
        <f>แยกชั้นปี!C53</f>
        <v>บริหารธุรกิจบัณฑิต</v>
      </c>
      <c r="D51" s="121" t="str">
        <f>แยกชั้นปี!D53</f>
        <v>ดิจิทัลและคอมพิวเตอร์ธุรกิจ</v>
      </c>
      <c r="E51" s="121" t="str">
        <f>แยกชั้นปี!E53</f>
        <v>ปริญญาตรี</v>
      </c>
      <c r="F51" s="122">
        <v>3</v>
      </c>
      <c r="G51" s="122">
        <v>9</v>
      </c>
      <c r="H51" s="432">
        <f t="shared" si="19"/>
        <v>12</v>
      </c>
      <c r="I51" s="122"/>
      <c r="J51" s="122"/>
      <c r="K51" s="432"/>
      <c r="L51" s="122"/>
      <c r="M51" s="122"/>
      <c r="N51" s="432"/>
      <c r="O51" s="369">
        <f t="shared" si="17"/>
        <v>3</v>
      </c>
      <c r="P51" s="369">
        <f t="shared" si="17"/>
        <v>9</v>
      </c>
      <c r="Q51" s="432">
        <f t="shared" si="18"/>
        <v>12</v>
      </c>
    </row>
    <row r="52" spans="1:17" ht="22.5" x14ac:dyDescent="0.55000000000000004">
      <c r="A52" s="120"/>
      <c r="B52" s="121">
        <f>แยกชั้นปี!B54</f>
        <v>5</v>
      </c>
      <c r="C52" s="121" t="str">
        <f>แยกชั้นปี!C54</f>
        <v>บริหารธุรกิจบัณฑิต</v>
      </c>
      <c r="D52" s="121" t="str">
        <f>แยกชั้นปี!D54</f>
        <v>บริหารธุรกิจระหว่างประเทศ</v>
      </c>
      <c r="E52" s="121" t="str">
        <f>แยกชั้นปี!E54</f>
        <v>ปริญญาตรี</v>
      </c>
      <c r="F52" s="122">
        <v>1</v>
      </c>
      <c r="G52" s="122">
        <v>5</v>
      </c>
      <c r="H52" s="432">
        <f t="shared" si="19"/>
        <v>6</v>
      </c>
      <c r="I52" s="122"/>
      <c r="J52" s="122"/>
      <c r="K52" s="432"/>
      <c r="L52" s="122"/>
      <c r="M52" s="122"/>
      <c r="N52" s="432"/>
      <c r="O52" s="369">
        <f t="shared" si="17"/>
        <v>1</v>
      </c>
      <c r="P52" s="369">
        <f t="shared" si="17"/>
        <v>5</v>
      </c>
      <c r="Q52" s="432">
        <f t="shared" si="18"/>
        <v>6</v>
      </c>
    </row>
    <row r="53" spans="1:17" ht="22.5" x14ac:dyDescent="0.55000000000000004">
      <c r="A53" s="120"/>
      <c r="B53" s="121">
        <f>แยกชั้นปี!B55</f>
        <v>6</v>
      </c>
      <c r="C53" s="121" t="str">
        <f>แยกชั้นปี!C55</f>
        <v>บริหารธุรกิจบัณฑิต</v>
      </c>
      <c r="D53" s="121" t="str">
        <f>แยกชั้นปี!D55</f>
        <v>เศรษฐศาสตร์การเงินการคลัง</v>
      </c>
      <c r="E53" s="121" t="str">
        <f>แยกชั้นปี!E55</f>
        <v>ปริญญาตรี</v>
      </c>
      <c r="F53" s="122"/>
      <c r="G53" s="122"/>
      <c r="H53" s="432">
        <f t="shared" si="19"/>
        <v>0</v>
      </c>
      <c r="I53" s="122"/>
      <c r="J53" s="122"/>
      <c r="K53" s="432"/>
      <c r="L53" s="122"/>
      <c r="M53" s="122"/>
      <c r="N53" s="432"/>
      <c r="O53" s="369">
        <f t="shared" si="17"/>
        <v>0</v>
      </c>
      <c r="P53" s="369">
        <f t="shared" si="17"/>
        <v>0</v>
      </c>
      <c r="Q53" s="432">
        <f t="shared" si="18"/>
        <v>0</v>
      </c>
    </row>
    <row r="54" spans="1:17" ht="22.5" x14ac:dyDescent="0.55000000000000004">
      <c r="A54" s="120"/>
      <c r="B54" s="121">
        <v>6</v>
      </c>
      <c r="C54" s="121" t="str">
        <f>แยกชั้นปี!C56</f>
        <v>บัญชีบัณฑิต</v>
      </c>
      <c r="D54" s="121" t="str">
        <f>แยกชั้นปี!D56</f>
        <v>การบัญชี</v>
      </c>
      <c r="E54" s="121" t="str">
        <f>แยกชั้นปี!E56</f>
        <v>ปริญญาตรี</v>
      </c>
      <c r="F54" s="122">
        <v>2</v>
      </c>
      <c r="G54" s="122">
        <v>65</v>
      </c>
      <c r="H54" s="432">
        <f t="shared" si="19"/>
        <v>67</v>
      </c>
      <c r="I54" s="122"/>
      <c r="J54" s="122">
        <v>11</v>
      </c>
      <c r="K54" s="432">
        <f t="shared" si="20"/>
        <v>11</v>
      </c>
      <c r="L54" s="122"/>
      <c r="M54" s="122"/>
      <c r="N54" s="432"/>
      <c r="O54" s="369">
        <f t="shared" si="17"/>
        <v>2</v>
      </c>
      <c r="P54" s="369">
        <f t="shared" si="17"/>
        <v>76</v>
      </c>
      <c r="Q54" s="432">
        <f t="shared" si="18"/>
        <v>78</v>
      </c>
    </row>
    <row r="55" spans="1:17" ht="22.5" x14ac:dyDescent="0.55000000000000004">
      <c r="A55" s="120"/>
      <c r="B55" s="121">
        <v>7</v>
      </c>
      <c r="C55" s="121" t="str">
        <f>แยกชั้นปี!C57</f>
        <v>บริหารธุรกิจบัณฑิต</v>
      </c>
      <c r="D55" s="121" t="str">
        <f>แยกชั้นปี!D57</f>
        <v>การจัดการธุรกิจการค้าสมัยใหม่</v>
      </c>
      <c r="E55" s="121" t="str">
        <f>แยกชั้นปี!E57</f>
        <v>ปริญญาตรี</v>
      </c>
      <c r="F55" s="122"/>
      <c r="G55" s="122">
        <v>6</v>
      </c>
      <c r="H55" s="432">
        <f t="shared" si="19"/>
        <v>6</v>
      </c>
      <c r="I55" s="122"/>
      <c r="J55" s="122"/>
      <c r="K55" s="432"/>
      <c r="L55" s="122"/>
      <c r="M55" s="122"/>
      <c r="N55" s="432"/>
      <c r="O55" s="369">
        <f t="shared" si="17"/>
        <v>0</v>
      </c>
      <c r="P55" s="369">
        <f t="shared" si="17"/>
        <v>6</v>
      </c>
      <c r="Q55" s="432">
        <f t="shared" si="18"/>
        <v>6</v>
      </c>
    </row>
    <row r="56" spans="1:17" s="108" customFormat="1" ht="22.5" x14ac:dyDescent="0.55000000000000004">
      <c r="A56" s="540" t="s">
        <v>58</v>
      </c>
      <c r="B56" s="540"/>
      <c r="C56" s="540"/>
      <c r="D56" s="540"/>
      <c r="E56" s="540"/>
      <c r="F56" s="432">
        <f>SUM(F48:F55)</f>
        <v>12</v>
      </c>
      <c r="G56" s="432">
        <f t="shared" ref="G56:Q56" si="21">SUM(G48:G55)</f>
        <v>111</v>
      </c>
      <c r="H56" s="432">
        <f t="shared" si="21"/>
        <v>123</v>
      </c>
      <c r="I56" s="432">
        <f t="shared" si="21"/>
        <v>0</v>
      </c>
      <c r="J56" s="432">
        <f t="shared" si="21"/>
        <v>12</v>
      </c>
      <c r="K56" s="432">
        <f t="shared" si="21"/>
        <v>12</v>
      </c>
      <c r="L56" s="432"/>
      <c r="M56" s="432"/>
      <c r="N56" s="432"/>
      <c r="O56" s="432">
        <f t="shared" si="21"/>
        <v>12</v>
      </c>
      <c r="P56" s="432">
        <f t="shared" si="21"/>
        <v>123</v>
      </c>
      <c r="Q56" s="432">
        <f t="shared" si="21"/>
        <v>135</v>
      </c>
    </row>
    <row r="57" spans="1:17" s="108" customFormat="1" ht="22.5" x14ac:dyDescent="0.55000000000000004">
      <c r="A57" s="380" t="s">
        <v>59</v>
      </c>
      <c r="B57" s="381"/>
      <c r="C57" s="381"/>
      <c r="D57" s="381"/>
      <c r="E57" s="381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</row>
    <row r="58" spans="1:17" ht="22.5" x14ac:dyDescent="0.55000000000000004">
      <c r="A58" s="120"/>
      <c r="B58" s="121">
        <v>1</v>
      </c>
      <c r="C58" s="48" t="s">
        <v>60</v>
      </c>
      <c r="D58" s="48" t="s">
        <v>61</v>
      </c>
      <c r="E58" s="48" t="s">
        <v>14</v>
      </c>
      <c r="F58" s="122">
        <v>26</v>
      </c>
      <c r="G58" s="122">
        <v>29</v>
      </c>
      <c r="H58" s="431">
        <f>SUM(F58:G58)</f>
        <v>55</v>
      </c>
      <c r="I58" s="122">
        <v>21</v>
      </c>
      <c r="J58" s="122">
        <v>6</v>
      </c>
      <c r="K58" s="431">
        <f t="shared" ref="K58:K60" si="22">SUM(I58:J58)</f>
        <v>27</v>
      </c>
      <c r="L58" s="122"/>
      <c r="M58" s="122"/>
      <c r="N58" s="431"/>
      <c r="O58" s="369">
        <f t="shared" ref="O58:P60" si="23">F58+I58</f>
        <v>47</v>
      </c>
      <c r="P58" s="369">
        <f t="shared" si="23"/>
        <v>35</v>
      </c>
      <c r="Q58" s="431">
        <f t="shared" ref="Q58:Q61" si="24">SUM(O58+P58)</f>
        <v>82</v>
      </c>
    </row>
    <row r="59" spans="1:17" ht="22.5" x14ac:dyDescent="0.55000000000000004">
      <c r="A59" s="120"/>
      <c r="B59" s="121">
        <v>2</v>
      </c>
      <c r="C59" s="48" t="s">
        <v>62</v>
      </c>
      <c r="D59" s="48" t="s">
        <v>63</v>
      </c>
      <c r="E59" s="48" t="s">
        <v>14</v>
      </c>
      <c r="F59" s="122">
        <v>2</v>
      </c>
      <c r="G59" s="122">
        <v>26</v>
      </c>
      <c r="H59" s="431">
        <f t="shared" ref="H59:H60" si="25">SUM(F59:G59)</f>
        <v>28</v>
      </c>
      <c r="I59" s="122"/>
      <c r="J59" s="122"/>
      <c r="K59" s="431"/>
      <c r="L59" s="122"/>
      <c r="M59" s="122"/>
      <c r="N59" s="431"/>
      <c r="O59" s="369">
        <f t="shared" si="23"/>
        <v>2</v>
      </c>
      <c r="P59" s="369">
        <f t="shared" si="23"/>
        <v>26</v>
      </c>
      <c r="Q59" s="431">
        <f t="shared" si="24"/>
        <v>28</v>
      </c>
    </row>
    <row r="60" spans="1:17" ht="22.5" x14ac:dyDescent="0.55000000000000004">
      <c r="A60" s="120"/>
      <c r="B60" s="121">
        <v>3</v>
      </c>
      <c r="C60" s="48" t="s">
        <v>64</v>
      </c>
      <c r="D60" s="48" t="s">
        <v>65</v>
      </c>
      <c r="E60" s="48" t="s">
        <v>14</v>
      </c>
      <c r="F60" s="122">
        <v>28</v>
      </c>
      <c r="G60" s="122">
        <v>38</v>
      </c>
      <c r="H60" s="431">
        <f t="shared" si="25"/>
        <v>66</v>
      </c>
      <c r="I60" s="122">
        <v>8</v>
      </c>
      <c r="J60" s="122">
        <v>7</v>
      </c>
      <c r="K60" s="431">
        <f t="shared" si="22"/>
        <v>15</v>
      </c>
      <c r="L60" s="122"/>
      <c r="M60" s="122"/>
      <c r="N60" s="431"/>
      <c r="O60" s="369">
        <f t="shared" si="23"/>
        <v>36</v>
      </c>
      <c r="P60" s="369">
        <f t="shared" si="23"/>
        <v>45</v>
      </c>
      <c r="Q60" s="431">
        <f t="shared" si="24"/>
        <v>81</v>
      </c>
    </row>
    <row r="61" spans="1:17" s="108" customFormat="1" ht="22.5" x14ac:dyDescent="0.55000000000000004">
      <c r="A61" s="537" t="s">
        <v>66</v>
      </c>
      <c r="B61" s="537"/>
      <c r="C61" s="537"/>
      <c r="D61" s="537"/>
      <c r="E61" s="537"/>
      <c r="F61" s="431">
        <f t="shared" ref="F61:K61" si="26">SUM(F58:F60)</f>
        <v>56</v>
      </c>
      <c r="G61" s="431">
        <f t="shared" si="26"/>
        <v>93</v>
      </c>
      <c r="H61" s="431">
        <f t="shared" si="26"/>
        <v>149</v>
      </c>
      <c r="I61" s="431">
        <f t="shared" si="26"/>
        <v>29</v>
      </c>
      <c r="J61" s="431">
        <f t="shared" si="26"/>
        <v>13</v>
      </c>
      <c r="K61" s="431">
        <f t="shared" si="26"/>
        <v>42</v>
      </c>
      <c r="L61" s="431"/>
      <c r="M61" s="431"/>
      <c r="N61" s="431"/>
      <c r="O61" s="431">
        <f>SUM(O58:O60)</f>
        <v>85</v>
      </c>
      <c r="P61" s="431">
        <f>SUM(P58:P60)</f>
        <v>106</v>
      </c>
      <c r="Q61" s="431">
        <f t="shared" si="24"/>
        <v>191</v>
      </c>
    </row>
    <row r="62" spans="1:17" s="108" customFormat="1" ht="22.5" x14ac:dyDescent="0.55000000000000004">
      <c r="A62" s="537" t="s">
        <v>119</v>
      </c>
      <c r="B62" s="537"/>
      <c r="C62" s="537"/>
      <c r="D62" s="537"/>
      <c r="E62" s="537"/>
      <c r="F62" s="431">
        <f t="shared" ref="F62:Q62" si="27">SUM(F19+F35+F46+F56+F61)</f>
        <v>406</v>
      </c>
      <c r="G62" s="431">
        <f t="shared" si="27"/>
        <v>986</v>
      </c>
      <c r="H62" s="431">
        <f t="shared" si="27"/>
        <v>1392</v>
      </c>
      <c r="I62" s="431">
        <f t="shared" si="27"/>
        <v>33</v>
      </c>
      <c r="J62" s="431">
        <f t="shared" si="27"/>
        <v>27</v>
      </c>
      <c r="K62" s="431">
        <f t="shared" si="27"/>
        <v>60</v>
      </c>
      <c r="L62" s="431">
        <f t="shared" si="27"/>
        <v>12</v>
      </c>
      <c r="M62" s="431">
        <f t="shared" si="27"/>
        <v>17</v>
      </c>
      <c r="N62" s="431">
        <f t="shared" si="27"/>
        <v>29</v>
      </c>
      <c r="O62" s="431">
        <f t="shared" si="27"/>
        <v>451</v>
      </c>
      <c r="P62" s="431">
        <f t="shared" si="27"/>
        <v>1030</v>
      </c>
      <c r="Q62" s="431">
        <f t="shared" si="27"/>
        <v>1481</v>
      </c>
    </row>
  </sheetData>
  <mergeCells count="12">
    <mergeCell ref="A62:E62"/>
    <mergeCell ref="A1:Q1"/>
    <mergeCell ref="F2:Q2"/>
    <mergeCell ref="F3:H3"/>
    <mergeCell ref="I3:K3"/>
    <mergeCell ref="L3:N3"/>
    <mergeCell ref="O3:Q3"/>
    <mergeCell ref="A19:E19"/>
    <mergeCell ref="A35:E35"/>
    <mergeCell ref="A46:E46"/>
    <mergeCell ref="A56:E56"/>
    <mergeCell ref="A61:E6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rowBreaks count="3" manualBreakCount="3">
    <brk id="20" max="16383" man="1"/>
    <brk id="36" max="16383" man="1"/>
    <brk id="4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83"/>
  <sheetViews>
    <sheetView zoomScale="115" zoomScaleNormal="115" workbookViewId="0">
      <selection activeCell="C1" sqref="C1"/>
    </sheetView>
  </sheetViews>
  <sheetFormatPr defaultRowHeight="12.75" x14ac:dyDescent="0.2"/>
  <cols>
    <col min="1" max="1" width="1.28515625" style="11" customWidth="1"/>
    <col min="2" max="2" width="42.28515625" style="11" customWidth="1"/>
    <col min="3" max="5" width="8" style="11" customWidth="1"/>
    <col min="6" max="17" width="7.42578125" style="11" customWidth="1"/>
    <col min="18" max="20" width="8" style="11" customWidth="1"/>
    <col min="21" max="16384" width="9.140625" style="11"/>
  </cols>
  <sheetData>
    <row r="1" spans="1:20" ht="24.75" x14ac:dyDescent="0.6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6" t="s">
        <v>94</v>
      </c>
    </row>
    <row r="2" spans="1:20" ht="5.25" customHeight="1" x14ac:dyDescent="0.6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7"/>
    </row>
    <row r="3" spans="1:20" ht="27.75" x14ac:dyDescent="0.65">
      <c r="A3" s="552" t="s">
        <v>150</v>
      </c>
      <c r="B3" s="552"/>
      <c r="C3" s="552"/>
      <c r="D3" s="552"/>
      <c r="E3" s="552"/>
      <c r="F3" s="552"/>
      <c r="G3" s="552"/>
      <c r="H3" s="552"/>
      <c r="I3" s="552"/>
      <c r="J3" s="552"/>
      <c r="K3" s="552"/>
      <c r="L3" s="552"/>
      <c r="M3" s="552"/>
      <c r="N3" s="552"/>
      <c r="O3" s="552"/>
      <c r="P3" s="552"/>
      <c r="Q3" s="552"/>
      <c r="R3" s="552"/>
      <c r="S3" s="552"/>
      <c r="T3" s="552"/>
    </row>
    <row r="4" spans="1:20" ht="4.5" customHeight="1" x14ac:dyDescent="0.6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</row>
    <row r="5" spans="1:20" ht="22.5" x14ac:dyDescent="0.2">
      <c r="A5" s="553" t="s">
        <v>95</v>
      </c>
      <c r="B5" s="553"/>
      <c r="C5" s="554" t="s">
        <v>96</v>
      </c>
      <c r="D5" s="554"/>
      <c r="E5" s="554"/>
      <c r="F5" s="554"/>
      <c r="G5" s="554"/>
      <c r="H5" s="554"/>
      <c r="I5" s="554"/>
      <c r="J5" s="554"/>
      <c r="K5" s="554"/>
      <c r="L5" s="554"/>
      <c r="M5" s="554"/>
      <c r="N5" s="554"/>
      <c r="O5" s="554"/>
      <c r="P5" s="554"/>
      <c r="Q5" s="554"/>
      <c r="R5" s="554" t="s">
        <v>67</v>
      </c>
      <c r="S5" s="554"/>
      <c r="T5" s="554"/>
    </row>
    <row r="6" spans="1:20" ht="22.5" x14ac:dyDescent="0.2">
      <c r="A6" s="553"/>
      <c r="B6" s="553"/>
      <c r="C6" s="554" t="s">
        <v>14</v>
      </c>
      <c r="D6" s="554"/>
      <c r="E6" s="554"/>
      <c r="F6" s="554" t="s">
        <v>34</v>
      </c>
      <c r="G6" s="554"/>
      <c r="H6" s="554"/>
      <c r="I6" s="554" t="s">
        <v>38</v>
      </c>
      <c r="J6" s="554"/>
      <c r="K6" s="554"/>
      <c r="L6" s="558" t="s">
        <v>166</v>
      </c>
      <c r="M6" s="559"/>
      <c r="N6" s="560"/>
      <c r="O6" s="554" t="s">
        <v>39</v>
      </c>
      <c r="P6" s="554"/>
      <c r="Q6" s="554"/>
      <c r="R6" s="554"/>
      <c r="S6" s="554"/>
      <c r="T6" s="554"/>
    </row>
    <row r="7" spans="1:20" ht="22.5" x14ac:dyDescent="0.2">
      <c r="A7" s="553"/>
      <c r="B7" s="553"/>
      <c r="C7" s="83" t="s">
        <v>8</v>
      </c>
      <c r="D7" s="83" t="s">
        <v>9</v>
      </c>
      <c r="E7" s="83" t="s">
        <v>10</v>
      </c>
      <c r="F7" s="83" t="s">
        <v>8</v>
      </c>
      <c r="G7" s="83" t="s">
        <v>9</v>
      </c>
      <c r="H7" s="83" t="s">
        <v>10</v>
      </c>
      <c r="I7" s="83" t="s">
        <v>8</v>
      </c>
      <c r="J7" s="83" t="s">
        <v>9</v>
      </c>
      <c r="K7" s="83" t="s">
        <v>10</v>
      </c>
      <c r="L7" s="437" t="s">
        <v>8</v>
      </c>
      <c r="M7" s="437" t="s">
        <v>9</v>
      </c>
      <c r="N7" s="437" t="s">
        <v>10</v>
      </c>
      <c r="O7" s="83" t="s">
        <v>8</v>
      </c>
      <c r="P7" s="83" t="s">
        <v>9</v>
      </c>
      <c r="Q7" s="83" t="s">
        <v>10</v>
      </c>
      <c r="R7" s="83" t="s">
        <v>8</v>
      </c>
      <c r="S7" s="83" t="s">
        <v>9</v>
      </c>
      <c r="T7" s="83" t="s">
        <v>10</v>
      </c>
    </row>
    <row r="8" spans="1:20" ht="22.5" x14ac:dyDescent="0.2">
      <c r="A8" s="555" t="s">
        <v>11</v>
      </c>
      <c r="B8" s="55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</row>
    <row r="9" spans="1:20" ht="22.5" x14ac:dyDescent="0.55000000000000004">
      <c r="A9" s="20"/>
      <c r="B9" s="21" t="s">
        <v>13</v>
      </c>
      <c r="C9" s="22">
        <f>แยกชั้นปี!BH6</f>
        <v>111</v>
      </c>
      <c r="D9" s="22">
        <f>แยกชั้นปี!BI6</f>
        <v>24</v>
      </c>
      <c r="E9" s="176">
        <f>แยกชั้นปี!BJ6</f>
        <v>135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4">
        <f t="shared" ref="R9:S15" si="0">C9+F9+I9+O9</f>
        <v>111</v>
      </c>
      <c r="S9" s="24">
        <f t="shared" si="0"/>
        <v>24</v>
      </c>
      <c r="T9" s="23">
        <f>SUM(R9:S9)</f>
        <v>135</v>
      </c>
    </row>
    <row r="10" spans="1:20" ht="22.5" x14ac:dyDescent="0.55000000000000004">
      <c r="A10" s="25"/>
      <c r="B10" s="26" t="s">
        <v>123</v>
      </c>
      <c r="C10" s="27">
        <f>แยกชั้นปี!BH7</f>
        <v>57</v>
      </c>
      <c r="D10" s="27">
        <f>แยกชั้นปี!BI7</f>
        <v>7</v>
      </c>
      <c r="E10" s="177">
        <f>แยกชั้นปี!BJ7</f>
        <v>64</v>
      </c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9">
        <f t="shared" si="0"/>
        <v>57</v>
      </c>
      <c r="S10" s="29">
        <f t="shared" si="0"/>
        <v>7</v>
      </c>
      <c r="T10" s="28">
        <f t="shared" ref="T10:T15" si="1">SUM(R10:S10)</f>
        <v>64</v>
      </c>
    </row>
    <row r="11" spans="1:20" ht="22.5" x14ac:dyDescent="0.55000000000000004">
      <c r="A11" s="25"/>
      <c r="B11" s="26" t="s">
        <v>16</v>
      </c>
      <c r="C11" s="27">
        <f>แยกชั้นปี!BH9</f>
        <v>19</v>
      </c>
      <c r="D11" s="27">
        <f>แยกชั้นปี!BI9</f>
        <v>190</v>
      </c>
      <c r="E11" s="177">
        <f>แยกชั้นปี!BJ9</f>
        <v>209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9">
        <f t="shared" si="0"/>
        <v>19</v>
      </c>
      <c r="S11" s="29">
        <f t="shared" si="0"/>
        <v>190</v>
      </c>
      <c r="T11" s="28">
        <f t="shared" si="1"/>
        <v>209</v>
      </c>
    </row>
    <row r="12" spans="1:20" ht="22.5" x14ac:dyDescent="0.55000000000000004">
      <c r="A12" s="25"/>
      <c r="B12" s="26" t="s">
        <v>17</v>
      </c>
      <c r="C12" s="27">
        <f>แยกชั้นปี!BH10</f>
        <v>294</v>
      </c>
      <c r="D12" s="27">
        <f>แยกชั้นปี!BI10</f>
        <v>69</v>
      </c>
      <c r="E12" s="177">
        <f>แยกชั้นปี!BJ10</f>
        <v>363</v>
      </c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9">
        <f t="shared" si="0"/>
        <v>294</v>
      </c>
      <c r="S12" s="29">
        <f t="shared" si="0"/>
        <v>69</v>
      </c>
      <c r="T12" s="28">
        <f t="shared" si="1"/>
        <v>363</v>
      </c>
    </row>
    <row r="13" spans="1:20" ht="22.5" x14ac:dyDescent="0.55000000000000004">
      <c r="A13" s="25"/>
      <c r="B13" s="26" t="s">
        <v>18</v>
      </c>
      <c r="C13" s="27">
        <f>แยกชั้นปี!BH11</f>
        <v>2</v>
      </c>
      <c r="D13" s="27">
        <f>แยกชั้นปี!BI11</f>
        <v>5</v>
      </c>
      <c r="E13" s="177">
        <f>แยกชั้นปี!BJ11</f>
        <v>7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9">
        <f t="shared" si="0"/>
        <v>2</v>
      </c>
      <c r="S13" s="29">
        <f t="shared" si="0"/>
        <v>5</v>
      </c>
      <c r="T13" s="28">
        <f t="shared" si="1"/>
        <v>7</v>
      </c>
    </row>
    <row r="14" spans="1:20" ht="22.5" x14ac:dyDescent="0.55000000000000004">
      <c r="A14" s="25"/>
      <c r="B14" s="26" t="s">
        <v>89</v>
      </c>
      <c r="C14" s="27">
        <f>แยกชั้นปี!BH13</f>
        <v>5</v>
      </c>
      <c r="D14" s="27">
        <f>แยกชั้นปี!BI13</f>
        <v>16</v>
      </c>
      <c r="E14" s="177">
        <f>แยกชั้นปี!BJ13</f>
        <v>21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9">
        <f t="shared" si="0"/>
        <v>5</v>
      </c>
      <c r="S14" s="29">
        <f t="shared" si="0"/>
        <v>16</v>
      </c>
      <c r="T14" s="28">
        <f t="shared" si="1"/>
        <v>21</v>
      </c>
    </row>
    <row r="15" spans="1:20" ht="22.5" x14ac:dyDescent="0.55000000000000004">
      <c r="A15" s="25"/>
      <c r="B15" s="26" t="s">
        <v>90</v>
      </c>
      <c r="C15" s="27">
        <f>แยกชั้นปี!BH14</f>
        <v>41</v>
      </c>
      <c r="D15" s="27">
        <f>แยกชั้นปี!BI14</f>
        <v>20</v>
      </c>
      <c r="E15" s="177">
        <f>แยกชั้นปี!BJ14</f>
        <v>61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9">
        <f t="shared" si="0"/>
        <v>41</v>
      </c>
      <c r="S15" s="29">
        <f t="shared" si="0"/>
        <v>20</v>
      </c>
      <c r="T15" s="28">
        <f t="shared" si="1"/>
        <v>61</v>
      </c>
    </row>
    <row r="16" spans="1:20" ht="22.5" x14ac:dyDescent="0.55000000000000004">
      <c r="A16" s="25"/>
      <c r="B16" s="30" t="s">
        <v>114</v>
      </c>
      <c r="C16" s="31">
        <f>แยกชั้นปี!BH18</f>
        <v>20</v>
      </c>
      <c r="D16" s="31">
        <f>แยกชั้นปี!BI18</f>
        <v>126</v>
      </c>
      <c r="E16" s="178">
        <f>แยกชั้นปี!BJ18</f>
        <v>146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3">
        <f t="shared" ref="R16" si="2">C16+F16+I16+O16</f>
        <v>20</v>
      </c>
      <c r="S16" s="33">
        <f t="shared" ref="S16" si="3">D16+G16+J16+P16</f>
        <v>126</v>
      </c>
      <c r="T16" s="32">
        <f t="shared" ref="T16" si="4">SUM(R16:S16)</f>
        <v>146</v>
      </c>
    </row>
    <row r="17" spans="1:20" ht="22.5" x14ac:dyDescent="0.55000000000000004">
      <c r="A17" s="25"/>
      <c r="B17" s="34" t="s">
        <v>97</v>
      </c>
      <c r="C17" s="35">
        <f>SUM(C9:C16)</f>
        <v>549</v>
      </c>
      <c r="D17" s="35">
        <f>SUM(D9:D16)</f>
        <v>457</v>
      </c>
      <c r="E17" s="35">
        <f>SUM(E9:E16)</f>
        <v>1006</v>
      </c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>
        <f>SUM(R9:R16)</f>
        <v>549</v>
      </c>
      <c r="S17" s="35">
        <f>SUM(S9:S16)</f>
        <v>457</v>
      </c>
      <c r="T17" s="35">
        <f>SUM(T9:T16)</f>
        <v>1006</v>
      </c>
    </row>
    <row r="18" spans="1:20" ht="22.5" x14ac:dyDescent="0.55000000000000004">
      <c r="A18" s="25"/>
      <c r="B18" s="77" t="s">
        <v>15</v>
      </c>
      <c r="C18" s="466">
        <f>แยกชั้นปี!BH8</f>
        <v>43</v>
      </c>
      <c r="D18" s="466">
        <f>แยกชั้นปี!BI8</f>
        <v>11</v>
      </c>
      <c r="E18" s="36">
        <f>แยกชั้นปี!BJ8</f>
        <v>54</v>
      </c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8">
        <f t="shared" ref="R18:S20" si="5">C18+F18+I18+O18</f>
        <v>43</v>
      </c>
      <c r="S18" s="38">
        <f t="shared" si="5"/>
        <v>11</v>
      </c>
      <c r="T18" s="37">
        <f>SUM(R18:S18)</f>
        <v>54</v>
      </c>
    </row>
    <row r="19" spans="1:20" ht="22.5" x14ac:dyDescent="0.55000000000000004">
      <c r="A19" s="25"/>
      <c r="B19" s="77" t="s">
        <v>19</v>
      </c>
      <c r="C19" s="466">
        <f>แยกชั้นปี!BH12</f>
        <v>26</v>
      </c>
      <c r="D19" s="466">
        <f>แยกชั้นปี!BI12</f>
        <v>44</v>
      </c>
      <c r="E19" s="36">
        <f>แยกชั้นปี!BJ12</f>
        <v>70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8">
        <f t="shared" si="5"/>
        <v>26</v>
      </c>
      <c r="S19" s="38">
        <f t="shared" si="5"/>
        <v>44</v>
      </c>
      <c r="T19" s="37">
        <f>SUM(R19:S19)</f>
        <v>70</v>
      </c>
    </row>
    <row r="20" spans="1:20" ht="22.5" x14ac:dyDescent="0.55000000000000004">
      <c r="A20" s="25"/>
      <c r="B20" s="77" t="s">
        <v>161</v>
      </c>
      <c r="C20" s="466">
        <f>แยกชั้นปี!BH15</f>
        <v>27</v>
      </c>
      <c r="D20" s="466">
        <f>แยกชั้นปี!BI15</f>
        <v>14</v>
      </c>
      <c r="E20" s="36">
        <f>แยกชั้นปี!BJ13</f>
        <v>21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8">
        <f t="shared" si="5"/>
        <v>27</v>
      </c>
      <c r="S20" s="38">
        <f t="shared" si="5"/>
        <v>14</v>
      </c>
      <c r="T20" s="37">
        <f>SUM(R20:S20)</f>
        <v>41</v>
      </c>
    </row>
    <row r="21" spans="1:20" ht="22.5" x14ac:dyDescent="0.55000000000000004">
      <c r="A21" s="25"/>
      <c r="B21" s="34" t="s">
        <v>98</v>
      </c>
      <c r="C21" s="35">
        <f>SUM(C18:C20)</f>
        <v>96</v>
      </c>
      <c r="D21" s="35">
        <f t="shared" ref="D21:E21" si="6">SUM(D18:D20)</f>
        <v>69</v>
      </c>
      <c r="E21" s="35">
        <f t="shared" si="6"/>
        <v>145</v>
      </c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>
        <f>SUM(R18:R20)</f>
        <v>96</v>
      </c>
      <c r="S21" s="35">
        <f t="shared" ref="S21:T21" si="7">SUM(S18:S20)</f>
        <v>69</v>
      </c>
      <c r="T21" s="35">
        <f t="shared" si="7"/>
        <v>165</v>
      </c>
    </row>
    <row r="22" spans="1:20" ht="22.5" x14ac:dyDescent="0.55000000000000004">
      <c r="A22" s="25"/>
      <c r="B22" s="26" t="str">
        <f>[1]แยกชั้นปี!D17</f>
        <v xml:space="preserve">เทคโนโลยีออกแบบผลิตภัณฑ์และบรรจุภัณฑ์ </v>
      </c>
      <c r="C22" s="27">
        <f>แยกชั้นปี!BH16</f>
        <v>22</v>
      </c>
      <c r="D22" s="27">
        <f>แยกชั้นปี!BI16</f>
        <v>10</v>
      </c>
      <c r="E22" s="28">
        <f t="shared" ref="E22" si="8">SUM(C22:D22)</f>
        <v>32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9">
        <f>C22+F22+I22+O22</f>
        <v>22</v>
      </c>
      <c r="S22" s="29">
        <f>D22+G22+J22+P22</f>
        <v>10</v>
      </c>
      <c r="T22" s="28">
        <f>SUM(R22:S22)</f>
        <v>32</v>
      </c>
    </row>
    <row r="23" spans="1:20" ht="22.5" x14ac:dyDescent="0.55000000000000004">
      <c r="A23" s="25"/>
      <c r="B23" s="26" t="str">
        <f>[1]แยกชั้นปี!D19</f>
        <v xml:space="preserve">เทคโนโลยีโยธาและสถาปัตยกรรม </v>
      </c>
      <c r="C23" s="27">
        <f>แยกชั้นปี!BH17</f>
        <v>112</v>
      </c>
      <c r="D23" s="27">
        <f>แยกชั้นปี!BI17</f>
        <v>39</v>
      </c>
      <c r="E23" s="28">
        <f t="shared" ref="E23" si="9">SUM(C23:D23)</f>
        <v>151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9">
        <f>C23+F23+I23+O23</f>
        <v>112</v>
      </c>
      <c r="S23" s="29">
        <f>D23+G23+J23+P23</f>
        <v>39</v>
      </c>
      <c r="T23" s="28">
        <f>SUM(R23:S23)</f>
        <v>151</v>
      </c>
    </row>
    <row r="24" spans="1:20" ht="22.5" x14ac:dyDescent="0.55000000000000004">
      <c r="A24" s="39"/>
      <c r="B24" s="40" t="s">
        <v>99</v>
      </c>
      <c r="C24" s="35">
        <f>SUM(C22:C23)</f>
        <v>134</v>
      </c>
      <c r="D24" s="35">
        <f>SUM(D22:D23)</f>
        <v>49</v>
      </c>
      <c r="E24" s="35">
        <f>SUM(E22:E23)</f>
        <v>183</v>
      </c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>
        <f>SUM(R22:R23)</f>
        <v>134</v>
      </c>
      <c r="S24" s="35">
        <f>SUM(S22:S23)</f>
        <v>49</v>
      </c>
      <c r="T24" s="35">
        <f>SUM(T22:T23)</f>
        <v>183</v>
      </c>
    </row>
    <row r="25" spans="1:20" ht="22.5" x14ac:dyDescent="0.2">
      <c r="A25" s="548" t="s">
        <v>21</v>
      </c>
      <c r="B25" s="548"/>
      <c r="C25" s="41">
        <f>C17+C21+C24</f>
        <v>779</v>
      </c>
      <c r="D25" s="41">
        <f>D17+D21+D24</f>
        <v>575</v>
      </c>
      <c r="E25" s="41">
        <f>E17+E21+E24</f>
        <v>1334</v>
      </c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>
        <f>R17+R21+R24</f>
        <v>779</v>
      </c>
      <c r="S25" s="41">
        <f>S17+S21+S24</f>
        <v>575</v>
      </c>
      <c r="T25" s="41">
        <f>T17+T21+T24</f>
        <v>1354</v>
      </c>
    </row>
    <row r="26" spans="1:20" ht="22.5" x14ac:dyDescent="0.55000000000000004">
      <c r="A26" s="556" t="s">
        <v>22</v>
      </c>
      <c r="B26" s="557"/>
      <c r="C26" s="85"/>
      <c r="D26" s="85"/>
      <c r="E26" s="86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4"/>
    </row>
    <row r="27" spans="1:20" ht="22.5" x14ac:dyDescent="0.55000000000000004">
      <c r="A27" s="20"/>
      <c r="B27" s="21" t="s">
        <v>24</v>
      </c>
      <c r="C27" s="22">
        <f>แยกชั้นปี!BH21</f>
        <v>6</v>
      </c>
      <c r="D27" s="22">
        <f>แยกชั้นปี!BI21</f>
        <v>297</v>
      </c>
      <c r="E27" s="23">
        <f t="shared" ref="E27:E37" si="10">SUM(C27:D27)</f>
        <v>303</v>
      </c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4">
        <f t="shared" ref="R27:R39" si="11">C27+F27+I27+O27+L27</f>
        <v>6</v>
      </c>
      <c r="S27" s="24">
        <f t="shared" ref="S27:S39" si="12">D27+G27+J27+P27+M27</f>
        <v>297</v>
      </c>
      <c r="T27" s="23">
        <f t="shared" ref="T27:T39" si="13">SUM(R27:S27)</f>
        <v>303</v>
      </c>
    </row>
    <row r="28" spans="1:20" ht="22.5" x14ac:dyDescent="0.55000000000000004">
      <c r="A28" s="25"/>
      <c r="B28" s="26" t="s">
        <v>25</v>
      </c>
      <c r="C28" s="27">
        <f>แยกชั้นปี!BH22</f>
        <v>89</v>
      </c>
      <c r="D28" s="27">
        <f>แยกชั้นปี!BI22</f>
        <v>195</v>
      </c>
      <c r="E28" s="28">
        <f t="shared" si="10"/>
        <v>284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9">
        <f t="shared" si="11"/>
        <v>89</v>
      </c>
      <c r="S28" s="29">
        <f t="shared" si="12"/>
        <v>195</v>
      </c>
      <c r="T28" s="28">
        <f t="shared" si="13"/>
        <v>284</v>
      </c>
    </row>
    <row r="29" spans="1:20" ht="22.5" x14ac:dyDescent="0.55000000000000004">
      <c r="A29" s="25"/>
      <c r="B29" s="26" t="s">
        <v>26</v>
      </c>
      <c r="C29" s="27">
        <f>แยกชั้นปี!BH23</f>
        <v>117</v>
      </c>
      <c r="D29" s="27">
        <f>แยกชั้นปี!BI23</f>
        <v>166</v>
      </c>
      <c r="E29" s="28">
        <f t="shared" si="10"/>
        <v>283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9">
        <f t="shared" si="11"/>
        <v>117</v>
      </c>
      <c r="S29" s="29">
        <f t="shared" si="12"/>
        <v>166</v>
      </c>
      <c r="T29" s="28">
        <f t="shared" si="13"/>
        <v>283</v>
      </c>
    </row>
    <row r="30" spans="1:20" ht="22.5" x14ac:dyDescent="0.55000000000000004">
      <c r="A30" s="43"/>
      <c r="B30" s="26" t="s">
        <v>27</v>
      </c>
      <c r="C30" s="27">
        <f>แยกชั้นปี!BH24</f>
        <v>85</v>
      </c>
      <c r="D30" s="27">
        <f>แยกชั้นปี!BI24</f>
        <v>203</v>
      </c>
      <c r="E30" s="28">
        <f t="shared" si="10"/>
        <v>288</v>
      </c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>
        <f t="shared" si="11"/>
        <v>85</v>
      </c>
      <c r="S30" s="29">
        <f t="shared" si="12"/>
        <v>203</v>
      </c>
      <c r="T30" s="28">
        <f t="shared" si="13"/>
        <v>288</v>
      </c>
    </row>
    <row r="31" spans="1:20" ht="22.5" x14ac:dyDescent="0.55000000000000004">
      <c r="A31" s="43"/>
      <c r="B31" s="26" t="s">
        <v>28</v>
      </c>
      <c r="C31" s="27">
        <f>แยกชั้นปี!BH25</f>
        <v>45</v>
      </c>
      <c r="D31" s="27">
        <f>แยกชั้นปี!BI25</f>
        <v>250</v>
      </c>
      <c r="E31" s="28">
        <f t="shared" si="10"/>
        <v>295</v>
      </c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>
        <f t="shared" si="11"/>
        <v>45</v>
      </c>
      <c r="S31" s="29">
        <f t="shared" si="12"/>
        <v>250</v>
      </c>
      <c r="T31" s="28">
        <f t="shared" si="13"/>
        <v>295</v>
      </c>
    </row>
    <row r="32" spans="1:20" ht="22.5" x14ac:dyDescent="0.55000000000000004">
      <c r="A32" s="43"/>
      <c r="B32" s="26" t="s">
        <v>29</v>
      </c>
      <c r="C32" s="27">
        <f>แยกชั้นปี!BH26</f>
        <v>94</v>
      </c>
      <c r="D32" s="27">
        <f>แยกชั้นปี!BI26</f>
        <v>202</v>
      </c>
      <c r="E32" s="28">
        <f t="shared" si="10"/>
        <v>296</v>
      </c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>
        <f t="shared" si="11"/>
        <v>94</v>
      </c>
      <c r="S32" s="29">
        <f t="shared" si="12"/>
        <v>202</v>
      </c>
      <c r="T32" s="28">
        <f t="shared" si="13"/>
        <v>296</v>
      </c>
    </row>
    <row r="33" spans="1:20" ht="22.5" x14ac:dyDescent="0.55000000000000004">
      <c r="A33" s="43"/>
      <c r="B33" s="26" t="s">
        <v>30</v>
      </c>
      <c r="C33" s="27">
        <f>แยกชั้นปี!BH27</f>
        <v>29</v>
      </c>
      <c r="D33" s="27">
        <f>แยกชั้นปี!BI27</f>
        <v>279</v>
      </c>
      <c r="E33" s="28">
        <f t="shared" si="10"/>
        <v>308</v>
      </c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>
        <f t="shared" si="11"/>
        <v>29</v>
      </c>
      <c r="S33" s="29">
        <f t="shared" si="12"/>
        <v>279</v>
      </c>
      <c r="T33" s="28">
        <f t="shared" si="13"/>
        <v>308</v>
      </c>
    </row>
    <row r="34" spans="1:20" ht="22.5" x14ac:dyDescent="0.55000000000000004">
      <c r="A34" s="43"/>
      <c r="B34" s="26" t="s">
        <v>31</v>
      </c>
      <c r="C34" s="27">
        <f>แยกชั้นปี!BH28</f>
        <v>47</v>
      </c>
      <c r="D34" s="27">
        <f>แยกชั้นปี!BI28</f>
        <v>236</v>
      </c>
      <c r="E34" s="28">
        <f t="shared" si="10"/>
        <v>283</v>
      </c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>
        <f t="shared" si="11"/>
        <v>47</v>
      </c>
      <c r="S34" s="29">
        <f t="shared" si="12"/>
        <v>236</v>
      </c>
      <c r="T34" s="28">
        <f t="shared" si="13"/>
        <v>283</v>
      </c>
    </row>
    <row r="35" spans="1:20" ht="22.5" x14ac:dyDescent="0.55000000000000004">
      <c r="A35" s="43"/>
      <c r="B35" s="26" t="s">
        <v>32</v>
      </c>
      <c r="C35" s="27">
        <f>แยกชั้นปี!BH29</f>
        <v>210</v>
      </c>
      <c r="D35" s="27">
        <f>แยกชั้นปี!BI29</f>
        <v>120</v>
      </c>
      <c r="E35" s="28">
        <f t="shared" si="10"/>
        <v>330</v>
      </c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>
        <f t="shared" si="11"/>
        <v>210</v>
      </c>
      <c r="S35" s="29">
        <f t="shared" si="12"/>
        <v>120</v>
      </c>
      <c r="T35" s="28">
        <f t="shared" si="13"/>
        <v>330</v>
      </c>
    </row>
    <row r="36" spans="1:20" ht="22.5" x14ac:dyDescent="0.55000000000000004">
      <c r="A36" s="43"/>
      <c r="B36" s="26" t="s">
        <v>33</v>
      </c>
      <c r="C36" s="27">
        <f>แยกชั้นปี!BH30</f>
        <v>173</v>
      </c>
      <c r="D36" s="27">
        <f>แยกชั้นปี!BI30</f>
        <v>38</v>
      </c>
      <c r="E36" s="28">
        <f t="shared" si="10"/>
        <v>211</v>
      </c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>
        <f t="shared" si="11"/>
        <v>173</v>
      </c>
      <c r="S36" s="29">
        <f t="shared" si="12"/>
        <v>38</v>
      </c>
      <c r="T36" s="28">
        <f t="shared" si="13"/>
        <v>211</v>
      </c>
    </row>
    <row r="37" spans="1:20" ht="22.5" x14ac:dyDescent="0.55000000000000004">
      <c r="A37" s="43"/>
      <c r="B37" s="26" t="s">
        <v>87</v>
      </c>
      <c r="C37" s="27">
        <f>แยกชั้นปี!BH31</f>
        <v>8</v>
      </c>
      <c r="D37" s="27">
        <f>แยกชั้นปี!BI31</f>
        <v>177</v>
      </c>
      <c r="E37" s="28">
        <f t="shared" si="10"/>
        <v>185</v>
      </c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>
        <f t="shared" si="11"/>
        <v>8</v>
      </c>
      <c r="S37" s="29">
        <f t="shared" si="12"/>
        <v>177</v>
      </c>
      <c r="T37" s="28">
        <f t="shared" si="13"/>
        <v>185</v>
      </c>
    </row>
    <row r="38" spans="1:20" ht="22.5" x14ac:dyDescent="0.55000000000000004">
      <c r="A38" s="43"/>
      <c r="B38" s="26" t="str">
        <f>แยกชั้นปี!D32</f>
        <v>นาฏศิลป์ศึกษา</v>
      </c>
      <c r="C38" s="27">
        <f>แยกชั้นปี!BH32</f>
        <v>44</v>
      </c>
      <c r="D38" s="27">
        <f>แยกชั้นปี!BI32</f>
        <v>70</v>
      </c>
      <c r="E38" s="28">
        <f t="shared" ref="E38" si="14">SUM(C38:D38)</f>
        <v>114</v>
      </c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>
        <f t="shared" si="11"/>
        <v>44</v>
      </c>
      <c r="S38" s="29">
        <f t="shared" si="12"/>
        <v>70</v>
      </c>
      <c r="T38" s="28">
        <f t="shared" si="13"/>
        <v>114</v>
      </c>
    </row>
    <row r="39" spans="1:20" ht="22.5" x14ac:dyDescent="0.55000000000000004">
      <c r="A39" s="43"/>
      <c r="B39" s="26" t="s">
        <v>35</v>
      </c>
      <c r="C39" s="29"/>
      <c r="D39" s="29"/>
      <c r="E39" s="28"/>
      <c r="F39" s="29">
        <f>แยกชั้นปี!AP33</f>
        <v>0</v>
      </c>
      <c r="G39" s="29">
        <f>แยกชั้นปี!AQ33</f>
        <v>0</v>
      </c>
      <c r="H39" s="28">
        <f>SUM(F39:G39)</f>
        <v>0</v>
      </c>
      <c r="I39" s="29"/>
      <c r="J39" s="29"/>
      <c r="K39" s="28"/>
      <c r="L39" s="28"/>
      <c r="M39" s="28"/>
      <c r="N39" s="28"/>
      <c r="O39" s="29"/>
      <c r="P39" s="29"/>
      <c r="Q39" s="29"/>
      <c r="R39" s="29">
        <f t="shared" si="11"/>
        <v>0</v>
      </c>
      <c r="S39" s="29">
        <f t="shared" si="12"/>
        <v>0</v>
      </c>
      <c r="T39" s="28">
        <f t="shared" si="13"/>
        <v>0</v>
      </c>
    </row>
    <row r="40" spans="1:20" ht="22.5" x14ac:dyDescent="0.55000000000000004">
      <c r="A40" s="43"/>
      <c r="B40" s="26" t="s">
        <v>159</v>
      </c>
      <c r="C40" s="29"/>
      <c r="D40" s="29"/>
      <c r="E40" s="28"/>
      <c r="F40" s="29"/>
      <c r="G40" s="29"/>
      <c r="H40" s="28"/>
      <c r="I40" s="29"/>
      <c r="J40" s="29"/>
      <c r="K40" s="28"/>
      <c r="L40" s="29">
        <f>แยกชั้นปี!AA35</f>
        <v>22</v>
      </c>
      <c r="M40" s="29">
        <f>แยกชั้นปี!AB35</f>
        <v>15</v>
      </c>
      <c r="N40" s="28">
        <f>แยกชั้นปี!AC35</f>
        <v>37</v>
      </c>
      <c r="O40" s="29"/>
      <c r="P40" s="29"/>
      <c r="Q40" s="29"/>
      <c r="R40" s="29">
        <f>C40+F40+I40+O40+L40</f>
        <v>22</v>
      </c>
      <c r="S40" s="29">
        <f>D40+G40+J40+P40+M40</f>
        <v>15</v>
      </c>
      <c r="T40" s="28">
        <f>SUM(R40:S40)</f>
        <v>37</v>
      </c>
    </row>
    <row r="41" spans="1:20" ht="22.5" x14ac:dyDescent="0.55000000000000004">
      <c r="A41" s="43"/>
      <c r="B41" s="26" t="s">
        <v>37</v>
      </c>
      <c r="C41" s="29"/>
      <c r="D41" s="29"/>
      <c r="E41" s="28"/>
      <c r="F41" s="29"/>
      <c r="G41" s="29"/>
      <c r="H41" s="29"/>
      <c r="I41" s="29">
        <f>แยกชั้นปี!AP34</f>
        <v>100</v>
      </c>
      <c r="J41" s="29">
        <f>แยกชั้นปี!AQ34</f>
        <v>107</v>
      </c>
      <c r="K41" s="28">
        <f>SUM(I41:J41)</f>
        <v>207</v>
      </c>
      <c r="L41" s="28"/>
      <c r="M41" s="28"/>
      <c r="N41" s="28"/>
      <c r="O41" s="29">
        <f>แยกชั้นปี!AP36</f>
        <v>11</v>
      </c>
      <c r="P41" s="29">
        <f>แยกชั้นปี!AQ36</f>
        <v>10</v>
      </c>
      <c r="Q41" s="28">
        <f>SUM(O41:P41)</f>
        <v>21</v>
      </c>
      <c r="R41" s="29">
        <f t="shared" ref="R41:S41" si="15">C41+F41+I41+O41+L41</f>
        <v>111</v>
      </c>
      <c r="S41" s="29">
        <f t="shared" si="15"/>
        <v>117</v>
      </c>
      <c r="T41" s="28">
        <f t="shared" ref="T41" si="16">SUM(R41:S41)</f>
        <v>228</v>
      </c>
    </row>
    <row r="42" spans="1:20" ht="22.5" x14ac:dyDescent="0.2">
      <c r="A42" s="548" t="s">
        <v>40</v>
      </c>
      <c r="B42" s="548"/>
      <c r="C42" s="42">
        <f t="shared" ref="C42:T42" si="17">SUM(C27:C41)</f>
        <v>947</v>
      </c>
      <c r="D42" s="42">
        <f t="shared" si="17"/>
        <v>2233</v>
      </c>
      <c r="E42" s="42">
        <f t="shared" si="17"/>
        <v>3180</v>
      </c>
      <c r="F42" s="42">
        <f t="shared" si="17"/>
        <v>0</v>
      </c>
      <c r="G42" s="42">
        <f t="shared" si="17"/>
        <v>0</v>
      </c>
      <c r="H42" s="42">
        <f t="shared" si="17"/>
        <v>0</v>
      </c>
      <c r="I42" s="42">
        <f t="shared" si="17"/>
        <v>100</v>
      </c>
      <c r="J42" s="42">
        <f t="shared" si="17"/>
        <v>107</v>
      </c>
      <c r="K42" s="42">
        <f>SUM(K27:K41)</f>
        <v>207</v>
      </c>
      <c r="L42" s="42">
        <f t="shared" ref="L42:N42" si="18">SUM(L27:L41)</f>
        <v>22</v>
      </c>
      <c r="M42" s="42">
        <f t="shared" si="18"/>
        <v>15</v>
      </c>
      <c r="N42" s="42">
        <f t="shared" si="18"/>
        <v>37</v>
      </c>
      <c r="O42" s="42">
        <f t="shared" si="17"/>
        <v>11</v>
      </c>
      <c r="P42" s="42">
        <f t="shared" si="17"/>
        <v>10</v>
      </c>
      <c r="Q42" s="42">
        <f t="shared" si="17"/>
        <v>21</v>
      </c>
      <c r="R42" s="42">
        <f t="shared" si="17"/>
        <v>1080</v>
      </c>
      <c r="S42" s="42">
        <f t="shared" si="17"/>
        <v>2365</v>
      </c>
      <c r="T42" s="42">
        <f t="shared" si="17"/>
        <v>3445</v>
      </c>
    </row>
    <row r="43" spans="1:20" ht="22.5" x14ac:dyDescent="0.2">
      <c r="A43" s="555" t="s">
        <v>41</v>
      </c>
      <c r="B43" s="555"/>
      <c r="C43" s="87"/>
      <c r="D43" s="87"/>
      <c r="E43" s="86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6"/>
    </row>
    <row r="44" spans="1:20" ht="22.5" x14ac:dyDescent="0.55000000000000004">
      <c r="A44" s="20"/>
      <c r="B44" s="21" t="s">
        <v>43</v>
      </c>
      <c r="C44" s="24">
        <f>แยกชั้นปี!BH39</f>
        <v>38</v>
      </c>
      <c r="D44" s="24">
        <f>แยกชั้นปี!BI39</f>
        <v>73</v>
      </c>
      <c r="E44" s="23">
        <f t="shared" ref="E44:E51" si="19">SUM(C44:D44)</f>
        <v>111</v>
      </c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>
        <f t="shared" ref="R44:S51" si="20">C44+F44+I44+O44</f>
        <v>38</v>
      </c>
      <c r="S44" s="24">
        <f t="shared" si="20"/>
        <v>73</v>
      </c>
      <c r="T44" s="23">
        <f t="shared" ref="T44:T51" si="21">SUM(R44:S44)</f>
        <v>111</v>
      </c>
    </row>
    <row r="45" spans="1:20" ht="22.5" x14ac:dyDescent="0.55000000000000004">
      <c r="A45" s="25"/>
      <c r="B45" s="26" t="s">
        <v>44</v>
      </c>
      <c r="C45" s="29">
        <f>แยกชั้นปี!BH40</f>
        <v>11</v>
      </c>
      <c r="D45" s="29">
        <f>แยกชั้นปี!BI40</f>
        <v>85</v>
      </c>
      <c r="E45" s="28">
        <f t="shared" si="19"/>
        <v>96</v>
      </c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>
        <f t="shared" si="20"/>
        <v>11</v>
      </c>
      <c r="S45" s="29">
        <f t="shared" si="20"/>
        <v>85</v>
      </c>
      <c r="T45" s="28">
        <f t="shared" si="21"/>
        <v>96</v>
      </c>
    </row>
    <row r="46" spans="1:20" ht="22.5" x14ac:dyDescent="0.55000000000000004">
      <c r="A46" s="25"/>
      <c r="B46" s="26" t="s">
        <v>45</v>
      </c>
      <c r="C46" s="29">
        <f>แยกชั้นปี!BH41</f>
        <v>30</v>
      </c>
      <c r="D46" s="29">
        <f>แยกชั้นปี!BI41</f>
        <v>24</v>
      </c>
      <c r="E46" s="28">
        <f t="shared" si="19"/>
        <v>54</v>
      </c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>
        <f t="shared" si="20"/>
        <v>30</v>
      </c>
      <c r="S46" s="29">
        <f t="shared" si="20"/>
        <v>24</v>
      </c>
      <c r="T46" s="28">
        <f t="shared" si="21"/>
        <v>54</v>
      </c>
    </row>
    <row r="47" spans="1:20" ht="22.5" x14ac:dyDescent="0.55000000000000004">
      <c r="A47" s="25"/>
      <c r="B47" s="26" t="s">
        <v>46</v>
      </c>
      <c r="C47" s="29">
        <f>แยกชั้นปี!BH42</f>
        <v>60</v>
      </c>
      <c r="D47" s="29">
        <f>แยกชั้นปี!BI42</f>
        <v>209</v>
      </c>
      <c r="E47" s="28">
        <f t="shared" si="19"/>
        <v>269</v>
      </c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>
        <f t="shared" si="20"/>
        <v>60</v>
      </c>
      <c r="S47" s="29">
        <f t="shared" si="20"/>
        <v>209</v>
      </c>
      <c r="T47" s="28">
        <f t="shared" si="21"/>
        <v>269</v>
      </c>
    </row>
    <row r="48" spans="1:20" ht="22.5" x14ac:dyDescent="0.55000000000000004">
      <c r="A48" s="25"/>
      <c r="B48" s="26" t="s">
        <v>122</v>
      </c>
      <c r="C48" s="29">
        <f>แยกชั้นปี!BH43</f>
        <v>1</v>
      </c>
      <c r="D48" s="29">
        <f>แยกชั้นปี!BI43</f>
        <v>2</v>
      </c>
      <c r="E48" s="28">
        <f t="shared" si="19"/>
        <v>3</v>
      </c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>
        <f t="shared" si="20"/>
        <v>1</v>
      </c>
      <c r="S48" s="29">
        <f t="shared" si="20"/>
        <v>2</v>
      </c>
      <c r="T48" s="28">
        <f t="shared" si="21"/>
        <v>3</v>
      </c>
    </row>
    <row r="49" spans="1:20" ht="22.5" x14ac:dyDescent="0.55000000000000004">
      <c r="A49" s="25"/>
      <c r="B49" s="26" t="s">
        <v>47</v>
      </c>
      <c r="C49" s="29">
        <f>แยกชั้นปี!BH44</f>
        <v>31</v>
      </c>
      <c r="D49" s="29">
        <f>แยกชั้นปี!BI44</f>
        <v>43</v>
      </c>
      <c r="E49" s="28">
        <f t="shared" si="19"/>
        <v>74</v>
      </c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>
        <f t="shared" si="20"/>
        <v>31</v>
      </c>
      <c r="S49" s="29">
        <f t="shared" si="20"/>
        <v>43</v>
      </c>
      <c r="T49" s="28">
        <f t="shared" si="21"/>
        <v>74</v>
      </c>
    </row>
    <row r="50" spans="1:20" ht="22.5" x14ac:dyDescent="0.55000000000000004">
      <c r="A50" s="25"/>
      <c r="B50" s="26" t="s">
        <v>68</v>
      </c>
      <c r="C50" s="29">
        <f>แยกชั้นปี!BH45</f>
        <v>20</v>
      </c>
      <c r="D50" s="29">
        <f>แยกชั้นปี!BI45</f>
        <v>149</v>
      </c>
      <c r="E50" s="28">
        <f t="shared" si="19"/>
        <v>169</v>
      </c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>
        <f t="shared" si="20"/>
        <v>20</v>
      </c>
      <c r="S50" s="29">
        <f t="shared" si="20"/>
        <v>149</v>
      </c>
      <c r="T50" s="28">
        <f t="shared" si="21"/>
        <v>169</v>
      </c>
    </row>
    <row r="51" spans="1:20" ht="22.5" x14ac:dyDescent="0.55000000000000004">
      <c r="A51" s="25"/>
      <c r="B51" s="26" t="s">
        <v>69</v>
      </c>
      <c r="C51" s="29">
        <f>แยกชั้นปี!BH46</f>
        <v>9</v>
      </c>
      <c r="D51" s="29">
        <f>แยกชั้นปี!BI46</f>
        <v>25</v>
      </c>
      <c r="E51" s="28">
        <f t="shared" si="19"/>
        <v>34</v>
      </c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>
        <f t="shared" si="20"/>
        <v>9</v>
      </c>
      <c r="S51" s="29">
        <f t="shared" si="20"/>
        <v>25</v>
      </c>
      <c r="T51" s="28">
        <f t="shared" si="21"/>
        <v>34</v>
      </c>
    </row>
    <row r="52" spans="1:20" ht="22.5" x14ac:dyDescent="0.2">
      <c r="A52" s="25"/>
      <c r="B52" s="45" t="s">
        <v>100</v>
      </c>
      <c r="C52" s="46">
        <f>SUM(C44:C51)</f>
        <v>200</v>
      </c>
      <c r="D52" s="46">
        <f>SUM(D44:D51)</f>
        <v>610</v>
      </c>
      <c r="E52" s="46">
        <f>SUM(E44:E51)</f>
        <v>810</v>
      </c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>
        <f>SUM(R44:R51)</f>
        <v>200</v>
      </c>
      <c r="S52" s="46">
        <f>SUM(S44:S51)</f>
        <v>610</v>
      </c>
      <c r="T52" s="46">
        <f>SUM(T44:T51)</f>
        <v>810</v>
      </c>
    </row>
    <row r="53" spans="1:20" ht="22.5" x14ac:dyDescent="0.55000000000000004">
      <c r="A53" s="43"/>
      <c r="B53" s="30" t="s">
        <v>93</v>
      </c>
      <c r="C53" s="33">
        <f>แยกชั้นปี!BH47</f>
        <v>59</v>
      </c>
      <c r="D53" s="33">
        <f>แยกชั้นปี!BI47</f>
        <v>48</v>
      </c>
      <c r="E53" s="37">
        <f t="shared" ref="E53" si="22">SUM(C53:D53)</f>
        <v>107</v>
      </c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>
        <f>C53+F53+I53+O53</f>
        <v>59</v>
      </c>
      <c r="S53" s="33">
        <f>D53+G53+J53+P53</f>
        <v>48</v>
      </c>
      <c r="T53" s="32">
        <f>SUM(R53:S53)</f>
        <v>107</v>
      </c>
    </row>
    <row r="54" spans="1:20" ht="22.5" x14ac:dyDescent="0.55000000000000004">
      <c r="A54" s="44"/>
      <c r="B54" s="40" t="s">
        <v>101</v>
      </c>
      <c r="C54" s="46">
        <f>SUM(C53)</f>
        <v>59</v>
      </c>
      <c r="D54" s="46">
        <f t="shared" ref="D54:T54" si="23">SUM(D53)</f>
        <v>48</v>
      </c>
      <c r="E54" s="46">
        <f t="shared" si="23"/>
        <v>107</v>
      </c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>
        <f t="shared" si="23"/>
        <v>59</v>
      </c>
      <c r="S54" s="46">
        <f t="shared" si="23"/>
        <v>48</v>
      </c>
      <c r="T54" s="46">
        <f t="shared" si="23"/>
        <v>107</v>
      </c>
    </row>
    <row r="55" spans="1:20" ht="22.5" x14ac:dyDescent="0.2">
      <c r="A55" s="548" t="s">
        <v>49</v>
      </c>
      <c r="B55" s="548"/>
      <c r="C55" s="42">
        <f>C52+C54</f>
        <v>259</v>
      </c>
      <c r="D55" s="42">
        <f>D52+D54</f>
        <v>658</v>
      </c>
      <c r="E55" s="42">
        <f>E52+E54</f>
        <v>917</v>
      </c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>
        <f>R52+R54</f>
        <v>259</v>
      </c>
      <c r="S55" s="42">
        <f>S52+S54</f>
        <v>658</v>
      </c>
      <c r="T55" s="42">
        <f>T52+T54</f>
        <v>917</v>
      </c>
    </row>
    <row r="56" spans="1:20" ht="22.5" x14ac:dyDescent="0.2">
      <c r="A56" s="546" t="s">
        <v>50</v>
      </c>
      <c r="B56" s="547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</row>
    <row r="57" spans="1:20" ht="22.5" x14ac:dyDescent="0.55000000000000004">
      <c r="A57" s="47"/>
      <c r="B57" s="48" t="str">
        <f>[1]แยกชั้นปี!D56</f>
        <v>การจัดการการท่องเที่ยวและการโรงแรม</v>
      </c>
      <c r="C57" s="38">
        <f>แยกชั้นปี!BH50</f>
        <v>16</v>
      </c>
      <c r="D57" s="38">
        <f>แยกชั้นปี!BI50</f>
        <v>77</v>
      </c>
      <c r="E57" s="37">
        <f t="shared" ref="E57:E63" si="24">SUM(C57:D57)</f>
        <v>93</v>
      </c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>
        <f>C57+F57+I57+O57</f>
        <v>16</v>
      </c>
      <c r="S57" s="38">
        <f>D57+G57+J57+P57</f>
        <v>77</v>
      </c>
      <c r="T57" s="37">
        <f t="shared" ref="T57:T63" si="25">SUM(R57:S57)</f>
        <v>93</v>
      </c>
    </row>
    <row r="58" spans="1:20" ht="22.5" x14ac:dyDescent="0.2">
      <c r="A58" s="43"/>
      <c r="B58" s="45" t="s">
        <v>100</v>
      </c>
      <c r="C58" s="49">
        <f>SUM(C57)</f>
        <v>16</v>
      </c>
      <c r="D58" s="49">
        <f>SUM(D57)</f>
        <v>77</v>
      </c>
      <c r="E58" s="46">
        <f>SUM(E57)</f>
        <v>93</v>
      </c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>
        <f>SUM(R57)</f>
        <v>16</v>
      </c>
      <c r="S58" s="49">
        <f>SUM(S57)</f>
        <v>77</v>
      </c>
      <c r="T58" s="49">
        <f>SUM(T57)</f>
        <v>93</v>
      </c>
    </row>
    <row r="59" spans="1:20" ht="22.5" x14ac:dyDescent="0.55000000000000004">
      <c r="A59" s="43"/>
      <c r="B59" s="21" t="s">
        <v>52</v>
      </c>
      <c r="C59" s="24">
        <f>แยกชั้นปี!BH51</f>
        <v>25</v>
      </c>
      <c r="D59" s="24">
        <f>แยกชั้นปี!BI51</f>
        <v>76</v>
      </c>
      <c r="E59" s="23">
        <f>แยกชั้นปี!BJ51</f>
        <v>101</v>
      </c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>
        <f t="shared" ref="R59:S63" si="26">C59+F59+I59+O59</f>
        <v>25</v>
      </c>
      <c r="S59" s="24">
        <f t="shared" si="26"/>
        <v>76</v>
      </c>
      <c r="T59" s="23">
        <f t="shared" si="25"/>
        <v>101</v>
      </c>
    </row>
    <row r="60" spans="1:20" ht="22.5" x14ac:dyDescent="0.55000000000000004">
      <c r="A60" s="43"/>
      <c r="B60" s="26" t="s">
        <v>53</v>
      </c>
      <c r="C60" s="29">
        <f>แยกชั้นปี!BH52</f>
        <v>33</v>
      </c>
      <c r="D60" s="29">
        <f>แยกชั้นปี!BI52</f>
        <v>98</v>
      </c>
      <c r="E60" s="28">
        <f>แยกชั้นปี!BJ52</f>
        <v>131</v>
      </c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>
        <f t="shared" si="26"/>
        <v>33</v>
      </c>
      <c r="S60" s="29">
        <f t="shared" si="26"/>
        <v>98</v>
      </c>
      <c r="T60" s="28">
        <f t="shared" si="25"/>
        <v>131</v>
      </c>
    </row>
    <row r="61" spans="1:20" ht="22.5" x14ac:dyDescent="0.55000000000000004">
      <c r="A61" s="43"/>
      <c r="B61" s="26" t="s">
        <v>169</v>
      </c>
      <c r="C61" s="29">
        <f>แยกชั้นปี!BH53</f>
        <v>39</v>
      </c>
      <c r="D61" s="29">
        <f>แยกชั้นปี!BI53</f>
        <v>48</v>
      </c>
      <c r="E61" s="28">
        <f t="shared" si="24"/>
        <v>87</v>
      </c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>
        <f t="shared" si="26"/>
        <v>39</v>
      </c>
      <c r="S61" s="29">
        <f t="shared" si="26"/>
        <v>48</v>
      </c>
      <c r="T61" s="28">
        <f t="shared" si="25"/>
        <v>87</v>
      </c>
    </row>
    <row r="62" spans="1:20" ht="22.5" x14ac:dyDescent="0.55000000000000004">
      <c r="A62" s="43"/>
      <c r="B62" s="26" t="s">
        <v>54</v>
      </c>
      <c r="C62" s="29">
        <f>แยกชั้นปี!BH54</f>
        <v>5</v>
      </c>
      <c r="D62" s="29">
        <f>แยกชั้นปี!BI54</f>
        <v>21</v>
      </c>
      <c r="E62" s="28">
        <f t="shared" si="24"/>
        <v>26</v>
      </c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>
        <f t="shared" si="26"/>
        <v>5</v>
      </c>
      <c r="S62" s="29">
        <f t="shared" si="26"/>
        <v>21</v>
      </c>
      <c r="T62" s="28">
        <f t="shared" si="25"/>
        <v>26</v>
      </c>
    </row>
    <row r="63" spans="1:20" ht="22.5" x14ac:dyDescent="0.55000000000000004">
      <c r="A63" s="43"/>
      <c r="B63" s="26" t="s">
        <v>55</v>
      </c>
      <c r="C63" s="29">
        <f>แยกชั้นปี!BH55</f>
        <v>1</v>
      </c>
      <c r="D63" s="29">
        <f>แยกชั้นปี!BI55</f>
        <v>0</v>
      </c>
      <c r="E63" s="28">
        <f t="shared" si="24"/>
        <v>1</v>
      </c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>
        <f t="shared" si="26"/>
        <v>1</v>
      </c>
      <c r="S63" s="29">
        <f t="shared" si="26"/>
        <v>0</v>
      </c>
      <c r="T63" s="28">
        <f t="shared" si="25"/>
        <v>1</v>
      </c>
    </row>
    <row r="64" spans="1:20" ht="22.5" x14ac:dyDescent="0.55000000000000004">
      <c r="A64" s="43"/>
      <c r="B64" s="73" t="s">
        <v>111</v>
      </c>
      <c r="C64" s="110">
        <f>แยกชั้นปี!X57</f>
        <v>13</v>
      </c>
      <c r="D64" s="110">
        <f>แยกชั้นปี!Y57</f>
        <v>45</v>
      </c>
      <c r="E64" s="111">
        <f>แยกชั้นปี!Z57</f>
        <v>58</v>
      </c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>
        <f t="shared" ref="R64" si="27">C64+F64+I64+O64</f>
        <v>13</v>
      </c>
      <c r="S64" s="110">
        <f t="shared" ref="S64" si="28">D64+G64+J64+P64</f>
        <v>45</v>
      </c>
      <c r="T64" s="111">
        <f t="shared" ref="T64" si="29">SUM(R64:S64)</f>
        <v>58</v>
      </c>
    </row>
    <row r="65" spans="1:20" ht="22.5" x14ac:dyDescent="0.55000000000000004">
      <c r="A65" s="43"/>
      <c r="B65" s="34" t="s">
        <v>102</v>
      </c>
      <c r="C65" s="46">
        <f>SUM(C59:C64)</f>
        <v>116</v>
      </c>
      <c r="D65" s="46">
        <f t="shared" ref="D65:E65" si="30">SUM(D59:D64)</f>
        <v>288</v>
      </c>
      <c r="E65" s="46">
        <f t="shared" si="30"/>
        <v>404</v>
      </c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>
        <f t="shared" ref="R65:T65" si="31">SUM(R59:R64)</f>
        <v>116</v>
      </c>
      <c r="S65" s="46">
        <f t="shared" si="31"/>
        <v>288</v>
      </c>
      <c r="T65" s="46">
        <f t="shared" si="31"/>
        <v>404</v>
      </c>
    </row>
    <row r="66" spans="1:20" ht="22.5" x14ac:dyDescent="0.55000000000000004">
      <c r="A66" s="43"/>
      <c r="B66" s="48" t="s">
        <v>57</v>
      </c>
      <c r="C66" s="38">
        <f>แยกชั้นปี!BH56</f>
        <v>37</v>
      </c>
      <c r="D66" s="38">
        <f>แยกชั้นปี!BI56</f>
        <v>345</v>
      </c>
      <c r="E66" s="37">
        <f>SUM(C66:D66)</f>
        <v>382</v>
      </c>
      <c r="F66" s="38"/>
      <c r="G66" s="38"/>
      <c r="H66" s="38"/>
      <c r="I66" s="38"/>
      <c r="J66" s="38"/>
      <c r="K66" s="37"/>
      <c r="L66" s="37"/>
      <c r="M66" s="37"/>
      <c r="N66" s="37"/>
      <c r="O66" s="38"/>
      <c r="P66" s="38"/>
      <c r="Q66" s="38"/>
      <c r="R66" s="38">
        <f>C66+F66+I66+O66</f>
        <v>37</v>
      </c>
      <c r="S66" s="38">
        <f>D66+G66+J66+P66</f>
        <v>345</v>
      </c>
      <c r="T66" s="37">
        <f>SUM(R66:S66)</f>
        <v>382</v>
      </c>
    </row>
    <row r="67" spans="1:20" ht="22.5" x14ac:dyDescent="0.55000000000000004">
      <c r="A67" s="50"/>
      <c r="B67" s="34" t="s">
        <v>103</v>
      </c>
      <c r="C67" s="46">
        <f>SUM(C66)</f>
        <v>37</v>
      </c>
      <c r="D67" s="46">
        <f t="shared" ref="D67:T67" si="32">SUM(D66)</f>
        <v>345</v>
      </c>
      <c r="E67" s="46">
        <f t="shared" si="32"/>
        <v>382</v>
      </c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>
        <f t="shared" si="32"/>
        <v>37</v>
      </c>
      <c r="S67" s="46">
        <f t="shared" si="32"/>
        <v>345</v>
      </c>
      <c r="T67" s="46">
        <f t="shared" si="32"/>
        <v>382</v>
      </c>
    </row>
    <row r="68" spans="1:20" ht="22.5" x14ac:dyDescent="0.2">
      <c r="A68" s="548" t="s">
        <v>58</v>
      </c>
      <c r="B68" s="548"/>
      <c r="C68" s="42">
        <f>C58+C65+C67</f>
        <v>169</v>
      </c>
      <c r="D68" s="42">
        <f>D58+D65+D67</f>
        <v>710</v>
      </c>
      <c r="E68" s="42">
        <f>E58+E65+E67</f>
        <v>879</v>
      </c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>
        <f>R58+R65+R67</f>
        <v>169</v>
      </c>
      <c r="S68" s="42">
        <f>S58+S65+S67</f>
        <v>710</v>
      </c>
      <c r="T68" s="42">
        <f>T58+T65+T67</f>
        <v>879</v>
      </c>
    </row>
    <row r="69" spans="1:20" ht="22.5" x14ac:dyDescent="0.55000000000000004">
      <c r="A69" s="549" t="s">
        <v>59</v>
      </c>
      <c r="B69" s="550"/>
      <c r="C69" s="87"/>
      <c r="D69" s="87"/>
      <c r="E69" s="86"/>
      <c r="F69" s="87"/>
      <c r="G69" s="87"/>
      <c r="H69" s="87"/>
      <c r="I69" s="87"/>
      <c r="J69" s="87"/>
      <c r="K69" s="86"/>
      <c r="L69" s="86"/>
      <c r="M69" s="86"/>
      <c r="N69" s="86"/>
      <c r="O69" s="87"/>
      <c r="P69" s="87"/>
      <c r="Q69" s="87"/>
      <c r="R69" s="87"/>
      <c r="S69" s="87"/>
      <c r="T69" s="86"/>
    </row>
    <row r="70" spans="1:20" ht="22.5" x14ac:dyDescent="0.55000000000000004">
      <c r="A70" s="47"/>
      <c r="B70" s="51" t="s">
        <v>61</v>
      </c>
      <c r="C70" s="38">
        <f>แยกชั้นปี!BH60+แยกชั้นปี!BH61</f>
        <v>237</v>
      </c>
      <c r="D70" s="38">
        <f>แยกชั้นปี!BI60+แยกชั้นปี!BI61</f>
        <v>144</v>
      </c>
      <c r="E70" s="37">
        <f>แยกชั้นปี!BJ60+แยกชั้นปี!BJ61</f>
        <v>381</v>
      </c>
      <c r="F70" s="38"/>
      <c r="G70" s="38"/>
      <c r="H70" s="38"/>
      <c r="I70" s="38"/>
      <c r="J70" s="38"/>
      <c r="K70" s="37"/>
      <c r="L70" s="37"/>
      <c r="M70" s="37"/>
      <c r="N70" s="37"/>
      <c r="O70" s="38"/>
      <c r="P70" s="38"/>
      <c r="Q70" s="38"/>
      <c r="R70" s="38">
        <f>C70+F70+I70+O70</f>
        <v>237</v>
      </c>
      <c r="S70" s="38">
        <f>D70+G70+J70+P70</f>
        <v>144</v>
      </c>
      <c r="T70" s="37">
        <f>SUM(R70:S70)</f>
        <v>381</v>
      </c>
    </row>
    <row r="71" spans="1:20" ht="22.5" x14ac:dyDescent="0.55000000000000004">
      <c r="A71" s="43"/>
      <c r="B71" s="34" t="s">
        <v>104</v>
      </c>
      <c r="C71" s="46">
        <f>SUM(C70)</f>
        <v>237</v>
      </c>
      <c r="D71" s="46">
        <f t="shared" ref="D71:T71" si="33">SUM(D70)</f>
        <v>144</v>
      </c>
      <c r="E71" s="46">
        <f t="shared" si="33"/>
        <v>381</v>
      </c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>
        <f t="shared" si="33"/>
        <v>237</v>
      </c>
      <c r="S71" s="46">
        <f t="shared" si="33"/>
        <v>144</v>
      </c>
      <c r="T71" s="46">
        <f t="shared" si="33"/>
        <v>381</v>
      </c>
    </row>
    <row r="72" spans="1:20" ht="22.5" x14ac:dyDescent="0.55000000000000004">
      <c r="A72" s="43"/>
      <c r="B72" s="51" t="s">
        <v>63</v>
      </c>
      <c r="C72" s="38">
        <f>แยกชั้นปี!BH62</f>
        <v>68</v>
      </c>
      <c r="D72" s="38">
        <f>แยกชั้นปี!BI62</f>
        <v>112</v>
      </c>
      <c r="E72" s="37">
        <f>แยกชั้นปี!BJ62</f>
        <v>180</v>
      </c>
      <c r="F72" s="38"/>
      <c r="G72" s="38"/>
      <c r="H72" s="38"/>
      <c r="I72" s="38"/>
      <c r="J72" s="38"/>
      <c r="K72" s="37"/>
      <c r="L72" s="37"/>
      <c r="M72" s="37"/>
      <c r="N72" s="37"/>
      <c r="O72" s="38"/>
      <c r="P72" s="38"/>
      <c r="Q72" s="38"/>
      <c r="R72" s="38">
        <f>C72+F72+I72+O72</f>
        <v>68</v>
      </c>
      <c r="S72" s="38">
        <f>D72+G72+J72+P72</f>
        <v>112</v>
      </c>
      <c r="T72" s="37">
        <f>SUM(R72:S72)</f>
        <v>180</v>
      </c>
    </row>
    <row r="73" spans="1:20" ht="22.5" x14ac:dyDescent="0.55000000000000004">
      <c r="A73" s="43"/>
      <c r="B73" s="34" t="s">
        <v>105</v>
      </c>
      <c r="C73" s="46">
        <f>SUM(C72:C72)</f>
        <v>68</v>
      </c>
      <c r="D73" s="46">
        <f>SUM(D72:D72)</f>
        <v>112</v>
      </c>
      <c r="E73" s="46">
        <f>SUM(E72:E72)</f>
        <v>180</v>
      </c>
      <c r="F73" s="46"/>
      <c r="G73" s="46"/>
      <c r="H73" s="46"/>
      <c r="I73" s="46">
        <f>SUM(I72:I72)</f>
        <v>0</v>
      </c>
      <c r="J73" s="46">
        <f>SUM(J72:J72)</f>
        <v>0</v>
      </c>
      <c r="K73" s="46">
        <f>SUM(K72:K72)</f>
        <v>0</v>
      </c>
      <c r="L73" s="46"/>
      <c r="M73" s="46"/>
      <c r="N73" s="46"/>
      <c r="O73" s="46"/>
      <c r="P73" s="46"/>
      <c r="Q73" s="46"/>
      <c r="R73" s="46">
        <f>SUM(R72:R72)</f>
        <v>68</v>
      </c>
      <c r="S73" s="46">
        <f>SUM(S72:S72)</f>
        <v>112</v>
      </c>
      <c r="T73" s="46">
        <f>SUM(T72:T72)</f>
        <v>180</v>
      </c>
    </row>
    <row r="74" spans="1:20" ht="22.5" x14ac:dyDescent="0.55000000000000004">
      <c r="A74" s="43"/>
      <c r="B74" s="51" t="s">
        <v>65</v>
      </c>
      <c r="C74" s="38">
        <f>แยกชั้นปี!BH63</f>
        <v>154</v>
      </c>
      <c r="D74" s="38">
        <f>แยกชั้นปี!BI63</f>
        <v>171</v>
      </c>
      <c r="E74" s="38">
        <f>แยกชั้นปี!BJ63</f>
        <v>325</v>
      </c>
      <c r="F74" s="38"/>
      <c r="G74" s="38"/>
      <c r="H74" s="38"/>
      <c r="I74" s="38"/>
      <c r="J74" s="38"/>
      <c r="K74" s="37"/>
      <c r="L74" s="37"/>
      <c r="M74" s="37"/>
      <c r="N74" s="37"/>
      <c r="O74" s="38"/>
      <c r="P74" s="38"/>
      <c r="Q74" s="38"/>
      <c r="R74" s="38">
        <f>C74+F74+I74+O74</f>
        <v>154</v>
      </c>
      <c r="S74" s="38">
        <f>D74+G74+J74+P74</f>
        <v>171</v>
      </c>
      <c r="T74" s="37">
        <f>SUM(R74:S74)</f>
        <v>325</v>
      </c>
    </row>
    <row r="75" spans="1:20" ht="22.5" x14ac:dyDescent="0.55000000000000004">
      <c r="A75" s="50"/>
      <c r="B75" s="34" t="s">
        <v>106</v>
      </c>
      <c r="C75" s="46">
        <f>SUM(C74)</f>
        <v>154</v>
      </c>
      <c r="D75" s="46">
        <f t="shared" ref="D75:T75" si="34">SUM(D74)</f>
        <v>171</v>
      </c>
      <c r="E75" s="46">
        <f t="shared" si="34"/>
        <v>325</v>
      </c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>
        <f t="shared" si="34"/>
        <v>154</v>
      </c>
      <c r="S75" s="46">
        <f t="shared" si="34"/>
        <v>171</v>
      </c>
      <c r="T75" s="46">
        <f t="shared" si="34"/>
        <v>325</v>
      </c>
    </row>
    <row r="76" spans="1:20" ht="22.5" x14ac:dyDescent="0.2">
      <c r="A76" s="548" t="s">
        <v>66</v>
      </c>
      <c r="B76" s="548"/>
      <c r="C76" s="42">
        <f>C71+C73+C75</f>
        <v>459</v>
      </c>
      <c r="D76" s="42">
        <f>D71+D73+D75</f>
        <v>427</v>
      </c>
      <c r="E76" s="42">
        <f>E71+E73+E75</f>
        <v>886</v>
      </c>
      <c r="F76" s="42"/>
      <c r="G76" s="42"/>
      <c r="H76" s="42"/>
      <c r="I76" s="42">
        <f>I71+I73+I75</f>
        <v>0</v>
      </c>
      <c r="J76" s="42">
        <f>J71+J73+J75</f>
        <v>0</v>
      </c>
      <c r="K76" s="42">
        <f>K71+K73+K75</f>
        <v>0</v>
      </c>
      <c r="L76" s="42"/>
      <c r="M76" s="42"/>
      <c r="N76" s="42"/>
      <c r="O76" s="42"/>
      <c r="P76" s="42"/>
      <c r="Q76" s="42"/>
      <c r="R76" s="42">
        <f>R71+R73+R75</f>
        <v>459</v>
      </c>
      <c r="S76" s="42">
        <f>S71+S73+S75</f>
        <v>427</v>
      </c>
      <c r="T76" s="42">
        <f>T71+T73+T75</f>
        <v>886</v>
      </c>
    </row>
    <row r="77" spans="1:20" ht="22.5" x14ac:dyDescent="0.55000000000000004">
      <c r="A77" s="549" t="s">
        <v>129</v>
      </c>
      <c r="B77" s="550"/>
      <c r="C77" s="87"/>
      <c r="D77" s="87"/>
      <c r="E77" s="86"/>
      <c r="F77" s="87"/>
      <c r="G77" s="87"/>
      <c r="H77" s="87"/>
      <c r="I77" s="87"/>
      <c r="J77" s="87"/>
      <c r="K77" s="86"/>
      <c r="L77" s="86"/>
      <c r="M77" s="86"/>
      <c r="N77" s="86"/>
      <c r="O77" s="87"/>
      <c r="P77" s="87"/>
      <c r="Q77" s="87"/>
      <c r="R77" s="87"/>
      <c r="S77" s="87"/>
      <c r="T77" s="86"/>
    </row>
    <row r="78" spans="1:20" ht="22.5" x14ac:dyDescent="0.2">
      <c r="A78" s="163"/>
      <c r="B78" s="172" t="s">
        <v>130</v>
      </c>
      <c r="C78" s="38">
        <f>แยกชั้นปี!BH66</f>
        <v>23</v>
      </c>
      <c r="D78" s="38">
        <f>แยกชั้นปี!BI66</f>
        <v>191</v>
      </c>
      <c r="E78" s="37">
        <f>แยกชั้นปี!BJ66</f>
        <v>214</v>
      </c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>
        <f>C78+F78+I78+O78</f>
        <v>23</v>
      </c>
      <c r="S78" s="37">
        <f>D78+G78+J78+P78</f>
        <v>191</v>
      </c>
      <c r="T78" s="37">
        <f>SUM(R78:S78)</f>
        <v>214</v>
      </c>
    </row>
    <row r="79" spans="1:20" ht="22.5" x14ac:dyDescent="0.2">
      <c r="A79" s="163"/>
      <c r="B79" s="173" t="s">
        <v>118</v>
      </c>
      <c r="C79" s="174">
        <f>C78</f>
        <v>23</v>
      </c>
      <c r="D79" s="174">
        <f t="shared" ref="D79:T80" si="35">D78</f>
        <v>191</v>
      </c>
      <c r="E79" s="174">
        <f t="shared" si="35"/>
        <v>214</v>
      </c>
      <c r="F79" s="174">
        <f t="shared" si="35"/>
        <v>0</v>
      </c>
      <c r="G79" s="174">
        <f t="shared" si="35"/>
        <v>0</v>
      </c>
      <c r="H79" s="174">
        <f t="shared" si="35"/>
        <v>0</v>
      </c>
      <c r="I79" s="174">
        <f t="shared" si="35"/>
        <v>0</v>
      </c>
      <c r="J79" s="174">
        <f t="shared" si="35"/>
        <v>0</v>
      </c>
      <c r="K79" s="174">
        <f>K78</f>
        <v>0</v>
      </c>
      <c r="L79" s="174"/>
      <c r="M79" s="174"/>
      <c r="N79" s="174"/>
      <c r="O79" s="174">
        <f t="shared" si="35"/>
        <v>0</v>
      </c>
      <c r="P79" s="174">
        <f t="shared" si="35"/>
        <v>0</v>
      </c>
      <c r="Q79" s="174">
        <f t="shared" si="35"/>
        <v>0</v>
      </c>
      <c r="R79" s="174">
        <f t="shared" si="35"/>
        <v>23</v>
      </c>
      <c r="S79" s="174">
        <f t="shared" si="35"/>
        <v>191</v>
      </c>
      <c r="T79" s="174">
        <f t="shared" si="35"/>
        <v>214</v>
      </c>
    </row>
    <row r="80" spans="1:20" ht="22.5" x14ac:dyDescent="0.2">
      <c r="A80" s="551" t="s">
        <v>131</v>
      </c>
      <c r="B80" s="551"/>
      <c r="C80" s="175">
        <f>C79</f>
        <v>23</v>
      </c>
      <c r="D80" s="175">
        <f t="shared" si="35"/>
        <v>191</v>
      </c>
      <c r="E80" s="175">
        <f t="shared" si="35"/>
        <v>214</v>
      </c>
      <c r="F80" s="175">
        <f t="shared" si="35"/>
        <v>0</v>
      </c>
      <c r="G80" s="175">
        <f t="shared" si="35"/>
        <v>0</v>
      </c>
      <c r="H80" s="175">
        <f t="shared" si="35"/>
        <v>0</v>
      </c>
      <c r="I80" s="175">
        <f t="shared" si="35"/>
        <v>0</v>
      </c>
      <c r="J80" s="175">
        <f t="shared" si="35"/>
        <v>0</v>
      </c>
      <c r="K80" s="175">
        <f t="shared" si="35"/>
        <v>0</v>
      </c>
      <c r="L80" s="175"/>
      <c r="M80" s="175"/>
      <c r="N80" s="175"/>
      <c r="O80" s="175">
        <f t="shared" si="35"/>
        <v>0</v>
      </c>
      <c r="P80" s="175">
        <f t="shared" si="35"/>
        <v>0</v>
      </c>
      <c r="Q80" s="175">
        <f t="shared" si="35"/>
        <v>0</v>
      </c>
      <c r="R80" s="175">
        <f t="shared" si="35"/>
        <v>23</v>
      </c>
      <c r="S80" s="175">
        <f t="shared" si="35"/>
        <v>191</v>
      </c>
      <c r="T80" s="175">
        <f t="shared" si="35"/>
        <v>214</v>
      </c>
    </row>
    <row r="81" spans="1:20" ht="22.5" x14ac:dyDescent="0.2">
      <c r="A81" s="548" t="s">
        <v>67</v>
      </c>
      <c r="B81" s="548"/>
      <c r="C81" s="42">
        <f t="shared" ref="C81:T81" si="36">C25+C42+C55+C68+C76+C80</f>
        <v>2636</v>
      </c>
      <c r="D81" s="42">
        <f t="shared" si="36"/>
        <v>4794</v>
      </c>
      <c r="E81" s="42">
        <f t="shared" si="36"/>
        <v>7410</v>
      </c>
      <c r="F81" s="42">
        <f t="shared" si="36"/>
        <v>0</v>
      </c>
      <c r="G81" s="42">
        <f t="shared" si="36"/>
        <v>0</v>
      </c>
      <c r="H81" s="42">
        <f t="shared" si="36"/>
        <v>0</v>
      </c>
      <c r="I81" s="42">
        <f t="shared" si="36"/>
        <v>100</v>
      </c>
      <c r="J81" s="42">
        <f t="shared" si="36"/>
        <v>107</v>
      </c>
      <c r="K81" s="42">
        <f t="shared" si="36"/>
        <v>207</v>
      </c>
      <c r="L81" s="42">
        <f t="shared" si="36"/>
        <v>22</v>
      </c>
      <c r="M81" s="42">
        <f t="shared" si="36"/>
        <v>15</v>
      </c>
      <c r="N81" s="42">
        <f t="shared" si="36"/>
        <v>37</v>
      </c>
      <c r="O81" s="42">
        <f t="shared" si="36"/>
        <v>11</v>
      </c>
      <c r="P81" s="42">
        <f t="shared" si="36"/>
        <v>10</v>
      </c>
      <c r="Q81" s="42">
        <f t="shared" si="36"/>
        <v>21</v>
      </c>
      <c r="R81" s="42">
        <f t="shared" si="36"/>
        <v>2769</v>
      </c>
      <c r="S81" s="42">
        <f t="shared" si="36"/>
        <v>4926</v>
      </c>
      <c r="T81" s="42">
        <f t="shared" si="36"/>
        <v>7695</v>
      </c>
    </row>
    <row r="82" spans="1:20" ht="24.75" x14ac:dyDescent="0.6">
      <c r="A82" s="52"/>
      <c r="B82" s="53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</row>
    <row r="83" spans="1:20" ht="24.75" x14ac:dyDescent="0.2">
      <c r="A83" s="52"/>
      <c r="B83" s="55" t="s">
        <v>151</v>
      </c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</row>
  </sheetData>
  <mergeCells count="22">
    <mergeCell ref="A55:B55"/>
    <mergeCell ref="A3:T3"/>
    <mergeCell ref="A5:B7"/>
    <mergeCell ref="C5:Q5"/>
    <mergeCell ref="R5:T6"/>
    <mergeCell ref="C6:E6"/>
    <mergeCell ref="F6:H6"/>
    <mergeCell ref="I6:K6"/>
    <mergeCell ref="O6:Q6"/>
    <mergeCell ref="A8:B8"/>
    <mergeCell ref="A25:B25"/>
    <mergeCell ref="A26:B26"/>
    <mergeCell ref="A42:B42"/>
    <mergeCell ref="A43:B43"/>
    <mergeCell ref="L6:N6"/>
    <mergeCell ref="A56:B56"/>
    <mergeCell ref="A68:B68"/>
    <mergeCell ref="A69:B69"/>
    <mergeCell ref="A76:B76"/>
    <mergeCell ref="A81:B81"/>
    <mergeCell ref="A77:B77"/>
    <mergeCell ref="A80:B80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2"/>
  <sheetViews>
    <sheetView zoomScale="130" zoomScaleNormal="130" workbookViewId="0">
      <selection activeCell="I13" sqref="I13"/>
    </sheetView>
  </sheetViews>
  <sheetFormatPr defaultRowHeight="12.75" x14ac:dyDescent="0.2"/>
  <cols>
    <col min="1" max="1" width="2.28515625" customWidth="1"/>
    <col min="2" max="2" width="5.140625" customWidth="1"/>
    <col min="3" max="3" width="28.7109375" customWidth="1"/>
    <col min="4" max="4" width="49.140625" customWidth="1"/>
    <col min="5" max="5" width="20.5703125" customWidth="1"/>
    <col min="6" max="6" width="24.5703125" customWidth="1"/>
  </cols>
  <sheetData>
    <row r="1" spans="1:6" ht="24.75" x14ac:dyDescent="0.6">
      <c r="A1" s="56"/>
      <c r="B1" s="56"/>
      <c r="C1" s="56"/>
      <c r="D1" s="56"/>
      <c r="E1" s="57"/>
      <c r="F1" s="58" t="s">
        <v>107</v>
      </c>
    </row>
    <row r="2" spans="1:6" ht="4.5" customHeight="1" x14ac:dyDescent="0.55000000000000004">
      <c r="A2" s="56"/>
      <c r="B2" s="56"/>
      <c r="C2" s="56"/>
      <c r="D2" s="56"/>
      <c r="E2" s="57"/>
      <c r="F2" s="59"/>
    </row>
    <row r="3" spans="1:6" ht="27.75" x14ac:dyDescent="0.65">
      <c r="A3" s="561" t="s">
        <v>152</v>
      </c>
      <c r="B3" s="561"/>
      <c r="C3" s="561"/>
      <c r="D3" s="561"/>
      <c r="E3" s="561"/>
      <c r="F3" s="561"/>
    </row>
    <row r="4" spans="1:6" ht="5.25" customHeight="1" x14ac:dyDescent="0.55000000000000004">
      <c r="A4" s="60"/>
      <c r="B4" s="60"/>
      <c r="C4" s="60"/>
      <c r="D4" s="60"/>
      <c r="E4" s="60"/>
      <c r="F4" s="60"/>
    </row>
    <row r="5" spans="1:6" ht="24.75" x14ac:dyDescent="0.2">
      <c r="A5" s="562" t="s">
        <v>95</v>
      </c>
      <c r="B5" s="563"/>
      <c r="C5" s="563"/>
      <c r="D5" s="564"/>
      <c r="E5" s="61" t="s">
        <v>96</v>
      </c>
      <c r="F5" s="62" t="s">
        <v>108</v>
      </c>
    </row>
    <row r="6" spans="1:6" ht="22.5" x14ac:dyDescent="0.55000000000000004">
      <c r="A6" s="63" t="s">
        <v>11</v>
      </c>
      <c r="B6" s="64"/>
      <c r="C6" s="64"/>
      <c r="D6" s="64"/>
      <c r="E6" s="65"/>
      <c r="F6" s="66">
        <f>SUM(F7:F19)</f>
        <v>1354</v>
      </c>
    </row>
    <row r="7" spans="1:6" ht="22.5" x14ac:dyDescent="0.55000000000000004">
      <c r="A7" s="152"/>
      <c r="B7" s="153">
        <f>สรุปแยก!B6</f>
        <v>1</v>
      </c>
      <c r="C7" s="146" t="str">
        <f>สรุปแยก!C6</f>
        <v>วิทยาศาสตรบัณฑิต</v>
      </c>
      <c r="D7" s="146" t="str">
        <f>สรุปแยก!D6</f>
        <v>วิทยาการคอมพิวเตอร์</v>
      </c>
      <c r="E7" s="146" t="str">
        <f>สรุปแยก!E6</f>
        <v>ปริญญาตรี</v>
      </c>
      <c r="F7" s="147">
        <f>สรุปแยก!I6</f>
        <v>135</v>
      </c>
    </row>
    <row r="8" spans="1:6" ht="22.5" x14ac:dyDescent="0.55000000000000004">
      <c r="A8" s="154"/>
      <c r="B8" s="155">
        <f>สรุปแยก!B7</f>
        <v>2</v>
      </c>
      <c r="C8" s="148" t="str">
        <f>สรุปแยก!C7</f>
        <v>วิทยาศาสตรบัณฑิต</v>
      </c>
      <c r="D8" s="148" t="str">
        <f>สรุปแยก!D7</f>
        <v>เทคโนโลยีคอมพิวเตอร์และดิจิทัล</v>
      </c>
      <c r="E8" s="148" t="str">
        <f>สรุปแยก!E7</f>
        <v>ปริญญาตรี</v>
      </c>
      <c r="F8" s="149">
        <f>สรุปแยก!I7</f>
        <v>64</v>
      </c>
    </row>
    <row r="9" spans="1:6" ht="22.5" x14ac:dyDescent="0.55000000000000004">
      <c r="A9" s="154"/>
      <c r="B9" s="155">
        <f>สรุปแยก!B8</f>
        <v>3</v>
      </c>
      <c r="C9" s="148" t="str">
        <f>สรุปแยก!C8</f>
        <v>วิศวกรรมศาสตรบัณฑิต</v>
      </c>
      <c r="D9" s="148" t="str">
        <f>สรุปแยก!D8</f>
        <v>วิศวกรรมซอฟต์แวร์</v>
      </c>
      <c r="E9" s="148" t="str">
        <f>สรุปแยก!E8</f>
        <v>ปริญญาตรี</v>
      </c>
      <c r="F9" s="149">
        <f>สรุปแยก!I8</f>
        <v>54</v>
      </c>
    </row>
    <row r="10" spans="1:6" ht="22.5" x14ac:dyDescent="0.55000000000000004">
      <c r="A10" s="154"/>
      <c r="B10" s="155">
        <f>สรุปแยก!B9</f>
        <v>4</v>
      </c>
      <c r="C10" s="148" t="str">
        <f>สรุปแยก!C9</f>
        <v>วิทยาศาสตรบัณฑิต</v>
      </c>
      <c r="D10" s="148" t="str">
        <f>สรุปแยก!D9</f>
        <v>สาธารณสุขชุมชน</v>
      </c>
      <c r="E10" s="148" t="str">
        <f>สรุปแยก!E9</f>
        <v>ปริญญาตรี</v>
      </c>
      <c r="F10" s="149">
        <f>สรุปแยก!I9</f>
        <v>209</v>
      </c>
    </row>
    <row r="11" spans="1:6" ht="22.5" x14ac:dyDescent="0.55000000000000004">
      <c r="A11" s="154"/>
      <c r="B11" s="155">
        <f>สรุปแยก!B10</f>
        <v>5</v>
      </c>
      <c r="C11" s="148" t="str">
        <f>สรุปแยก!C10</f>
        <v>วิทยาศาสตรบัณฑิต</v>
      </c>
      <c r="D11" s="148" t="str">
        <f>สรุปแยก!D10</f>
        <v>วิทยาศาสตร์การกีฬา</v>
      </c>
      <c r="E11" s="148" t="str">
        <f>สรุปแยก!E10</f>
        <v>ปริญญาตรี</v>
      </c>
      <c r="F11" s="149">
        <f>สรุปแยก!I10</f>
        <v>363</v>
      </c>
    </row>
    <row r="12" spans="1:6" ht="22.5" x14ac:dyDescent="0.55000000000000004">
      <c r="A12" s="154"/>
      <c r="B12" s="155">
        <f>สรุปแยก!B11</f>
        <v>6</v>
      </c>
      <c r="C12" s="148" t="str">
        <f>สรุปแยก!C11</f>
        <v>วิทยาศาสตรบัณฑิต</v>
      </c>
      <c r="D12" s="148" t="str">
        <f>สรุปแยก!D11</f>
        <v>วิทยาศาสตร์สิ่งแวดล้อม</v>
      </c>
      <c r="E12" s="148" t="str">
        <f>สรุปแยก!E11</f>
        <v>ปริญญาตรี</v>
      </c>
      <c r="F12" s="149">
        <f>สรุปแยก!I11</f>
        <v>7</v>
      </c>
    </row>
    <row r="13" spans="1:6" ht="22.5" x14ac:dyDescent="0.55000000000000004">
      <c r="A13" s="154"/>
      <c r="B13" s="155">
        <f>สรุปแยก!B12</f>
        <v>7</v>
      </c>
      <c r="C13" s="148" t="str">
        <f>สรุปแยก!C12</f>
        <v>วิศวกรรมศาสตรบัณฑิต</v>
      </c>
      <c r="D13" s="148" t="str">
        <f>สรุปแยก!D12</f>
        <v>วิศวกรรมโลจิสติกส์</v>
      </c>
      <c r="E13" s="148" t="str">
        <f>สรุปแยก!E12</f>
        <v>ปริญญาตรี</v>
      </c>
      <c r="F13" s="149">
        <f>สรุปแยก!I12</f>
        <v>70</v>
      </c>
    </row>
    <row r="14" spans="1:6" ht="22.5" x14ac:dyDescent="0.55000000000000004">
      <c r="A14" s="154"/>
      <c r="B14" s="155">
        <f>สรุปแยก!B13</f>
        <v>8</v>
      </c>
      <c r="C14" s="148" t="str">
        <f>สรุปแยก!C13</f>
        <v>วิทยาศาสตรบัณฑิต</v>
      </c>
      <c r="D14" s="148" t="str">
        <f>สรุปแยก!D13</f>
        <v>วิทยาศาสตร์และเทคโนโลยีการอาหาร</v>
      </c>
      <c r="E14" s="148" t="str">
        <f>สรุปแยก!E13</f>
        <v>ปริญญาตรี</v>
      </c>
      <c r="F14" s="149">
        <f>สรุปแยก!I13</f>
        <v>21</v>
      </c>
    </row>
    <row r="15" spans="1:6" ht="22.5" x14ac:dyDescent="0.55000000000000004">
      <c r="A15" s="154"/>
      <c r="B15" s="155">
        <f>สรุปแยก!B14</f>
        <v>9</v>
      </c>
      <c r="C15" s="148" t="str">
        <f>สรุปแยก!C14</f>
        <v>วิทยาศาสตรบัณฑิต</v>
      </c>
      <c r="D15" s="148" t="str">
        <f>สรุปแยก!D14</f>
        <v>เทคโนโลยีการเกษตร</v>
      </c>
      <c r="E15" s="148" t="str">
        <f>สรุปแยก!E14</f>
        <v>ปริญญาตรี</v>
      </c>
      <c r="F15" s="149">
        <f>สรุปแยก!I14</f>
        <v>61</v>
      </c>
    </row>
    <row r="16" spans="1:6" ht="22.5" x14ac:dyDescent="0.55000000000000004">
      <c r="A16" s="154"/>
      <c r="B16" s="155">
        <f>สรุปแยก!B15</f>
        <v>10</v>
      </c>
      <c r="C16" s="148" t="str">
        <f>สรุปแยก!C15</f>
        <v>วิศวกรรมศาสตรบัณฑิต</v>
      </c>
      <c r="D16" s="148" t="str">
        <f>สรุปแยก!D15</f>
        <v>วิศวกรรมการจัดการอุตสาหกรรมและสิ่งแวดล้อม</v>
      </c>
      <c r="E16" s="148" t="str">
        <f>สรุปแยก!E15</f>
        <v>ปริญญาตรี</v>
      </c>
      <c r="F16" s="149">
        <f>สรุปแยก!I15</f>
        <v>41</v>
      </c>
    </row>
    <row r="17" spans="1:6" ht="22.5" x14ac:dyDescent="0.55000000000000004">
      <c r="A17" s="154"/>
      <c r="B17" s="155">
        <f>สรุปแยก!B16</f>
        <v>11</v>
      </c>
      <c r="C17" s="148" t="str">
        <f>สรุปแยก!C16</f>
        <v>เทคโนโลยีบัณฑิต</v>
      </c>
      <c r="D17" s="148" t="str">
        <f>สรุปแยก!D16</f>
        <v>ออกแบบผลิตภัณฑ์อุตสาหกรรม</v>
      </c>
      <c r="E17" s="148" t="str">
        <f>สรุปแยก!E16</f>
        <v>ปริญญาตรี</v>
      </c>
      <c r="F17" s="149">
        <f>สรุปแยก!I16</f>
        <v>32</v>
      </c>
    </row>
    <row r="18" spans="1:6" ht="22.5" x14ac:dyDescent="0.55000000000000004">
      <c r="A18" s="154"/>
      <c r="B18" s="155">
        <f>สรุปแยก!B17</f>
        <v>12</v>
      </c>
      <c r="C18" s="148" t="str">
        <f>สรุปแยก!C17</f>
        <v>เทคโนโลยีบัณฑิต</v>
      </c>
      <c r="D18" s="148" t="str">
        <f>สรุปแยก!D17</f>
        <v>เทคโนโลยีโยธาและสถาปัตยกรรม</v>
      </c>
      <c r="E18" s="148" t="str">
        <f>สรุปแยก!E17</f>
        <v>ปริญญาตรี</v>
      </c>
      <c r="F18" s="149">
        <f>สรุปแยก!I17</f>
        <v>151</v>
      </c>
    </row>
    <row r="19" spans="1:6" ht="22.5" x14ac:dyDescent="0.55000000000000004">
      <c r="A19" s="156"/>
      <c r="B19" s="157">
        <f>สรุปแยก!B18</f>
        <v>13</v>
      </c>
      <c r="C19" s="150" t="str">
        <f>สรุปแยก!C18</f>
        <v>วิทยาศาสตรบัณฑิต</v>
      </c>
      <c r="D19" s="150" t="str">
        <f>สรุปแยก!D18</f>
        <v>อาชีวอนามัยและความปลอดภัย</v>
      </c>
      <c r="E19" s="150" t="str">
        <f>สรุปแยก!E18</f>
        <v>ปริญญาตรี</v>
      </c>
      <c r="F19" s="151">
        <f>สรุปแยก!I18</f>
        <v>146</v>
      </c>
    </row>
    <row r="20" spans="1:6" ht="22.5" x14ac:dyDescent="0.55000000000000004">
      <c r="A20" s="67" t="s">
        <v>22</v>
      </c>
      <c r="B20" s="68"/>
      <c r="C20" s="68"/>
      <c r="D20" s="68"/>
      <c r="E20" s="68"/>
      <c r="F20" s="69">
        <f>SUM(F21:F36)</f>
        <v>3445</v>
      </c>
    </row>
    <row r="21" spans="1:6" ht="22.5" x14ac:dyDescent="0.55000000000000004">
      <c r="A21" s="152"/>
      <c r="B21" s="158">
        <f>สรุปแยก!B21</f>
        <v>1</v>
      </c>
      <c r="C21" s="21" t="str">
        <f>สรุปแยก!C21</f>
        <v>ครุศาสตรบัณฑิต</v>
      </c>
      <c r="D21" s="21" t="str">
        <f>สรุปแยก!D21</f>
        <v>การศึกษาปฐมวัย</v>
      </c>
      <c r="E21" s="21" t="str">
        <f>สรุปแยก!E21</f>
        <v>ปริญญาตรี</v>
      </c>
      <c r="F21" s="70">
        <f>สรุปแยก!I21</f>
        <v>303</v>
      </c>
    </row>
    <row r="22" spans="1:6" ht="22.5" x14ac:dyDescent="0.55000000000000004">
      <c r="A22" s="154"/>
      <c r="B22" s="159">
        <f>สรุปแยก!B22</f>
        <v>2</v>
      </c>
      <c r="C22" s="26" t="str">
        <f>สรุปแยก!C22</f>
        <v>ครุศาสตรบัณฑิต</v>
      </c>
      <c r="D22" s="26" t="str">
        <f>สรุปแยก!D22</f>
        <v>คณิตศาสตร์</v>
      </c>
      <c r="E22" s="26" t="str">
        <f>สรุปแยก!E22</f>
        <v>ปริญญาตรี</v>
      </c>
      <c r="F22" s="71">
        <f>สรุปแยก!I22</f>
        <v>284</v>
      </c>
    </row>
    <row r="23" spans="1:6" ht="22.5" x14ac:dyDescent="0.55000000000000004">
      <c r="A23" s="154"/>
      <c r="B23" s="159">
        <f>สรุปแยก!B23</f>
        <v>3</v>
      </c>
      <c r="C23" s="26" t="str">
        <f>สรุปแยก!C23</f>
        <v>ครุศาสตรบัณฑิต</v>
      </c>
      <c r="D23" s="26" t="str">
        <f>สรุปแยก!D23</f>
        <v>คอมพิวเตอร์ศึกษา</v>
      </c>
      <c r="E23" s="26" t="str">
        <f>สรุปแยก!E23</f>
        <v>ปริญญาตรี</v>
      </c>
      <c r="F23" s="71">
        <f>สรุปแยก!I23</f>
        <v>283</v>
      </c>
    </row>
    <row r="24" spans="1:6" ht="22.5" x14ac:dyDescent="0.55000000000000004">
      <c r="A24" s="154"/>
      <c r="B24" s="159">
        <f>สรุปแยก!B24</f>
        <v>4</v>
      </c>
      <c r="C24" s="26" t="str">
        <f>สรุปแยก!C24</f>
        <v>ครุศาสตรบัณฑิต</v>
      </c>
      <c r="D24" s="26" t="str">
        <f>สรุปแยก!D24</f>
        <v>ภาษาอังกฤษ</v>
      </c>
      <c r="E24" s="26" t="str">
        <f>สรุปแยก!E24</f>
        <v>ปริญญาตรี</v>
      </c>
      <c r="F24" s="71">
        <f>สรุปแยก!I24</f>
        <v>288</v>
      </c>
    </row>
    <row r="25" spans="1:6" ht="22.5" x14ac:dyDescent="0.55000000000000004">
      <c r="A25" s="154"/>
      <c r="B25" s="159">
        <f>สรุปแยก!B25</f>
        <v>5</v>
      </c>
      <c r="C25" s="26" t="str">
        <f>สรุปแยก!C25</f>
        <v>ครุศาสตรบัณฑิต</v>
      </c>
      <c r="D25" s="26" t="str">
        <f>สรุปแยก!D25</f>
        <v>ภาษาไทย</v>
      </c>
      <c r="E25" s="26" t="str">
        <f>สรุปแยก!E25</f>
        <v>ปริญญาตรี</v>
      </c>
      <c r="F25" s="71">
        <f>สรุปแยก!I25</f>
        <v>295</v>
      </c>
    </row>
    <row r="26" spans="1:6" ht="22.5" x14ac:dyDescent="0.55000000000000004">
      <c r="A26" s="154"/>
      <c r="B26" s="159">
        <f>สรุปแยก!B26</f>
        <v>6</v>
      </c>
      <c r="C26" s="26" t="str">
        <f>สรุปแยก!C26</f>
        <v>ครุศาสตรบัณฑิต</v>
      </c>
      <c r="D26" s="26" t="str">
        <f>สรุปแยก!D26</f>
        <v>สังคมศึกษา</v>
      </c>
      <c r="E26" s="26" t="str">
        <f>สรุปแยก!E26</f>
        <v>ปริญญาตรี</v>
      </c>
      <c r="F26" s="71">
        <f>สรุปแยก!I26</f>
        <v>296</v>
      </c>
    </row>
    <row r="27" spans="1:6" ht="22.5" x14ac:dyDescent="0.55000000000000004">
      <c r="A27" s="154"/>
      <c r="B27" s="159">
        <f>สรุปแยก!B27</f>
        <v>7</v>
      </c>
      <c r="C27" s="26" t="str">
        <f>สรุปแยก!C27</f>
        <v>ครุศาสตรบัณฑิต</v>
      </c>
      <c r="D27" s="26" t="str">
        <f>สรุปแยก!D27</f>
        <v>การประถมศึกษา</v>
      </c>
      <c r="E27" s="26" t="str">
        <f>สรุปแยก!E27</f>
        <v>ปริญญาตรี</v>
      </c>
      <c r="F27" s="71">
        <f>สรุปแยก!I27</f>
        <v>308</v>
      </c>
    </row>
    <row r="28" spans="1:6" ht="22.5" x14ac:dyDescent="0.55000000000000004">
      <c r="A28" s="154"/>
      <c r="B28" s="159">
        <f>สรุปแยก!B28</f>
        <v>8</v>
      </c>
      <c r="C28" s="26" t="str">
        <f>สรุปแยก!C28</f>
        <v>ครุศาสตรบัณฑิต</v>
      </c>
      <c r="D28" s="26" t="str">
        <f>สรุปแยก!D28</f>
        <v>วิทยาศาสตร์ทั่วไป</v>
      </c>
      <c r="E28" s="26" t="str">
        <f>สรุปแยก!E28</f>
        <v>ปริญญาตรี</v>
      </c>
      <c r="F28" s="71">
        <f>สรุปแยก!I28</f>
        <v>283</v>
      </c>
    </row>
    <row r="29" spans="1:6" ht="22.5" x14ac:dyDescent="0.55000000000000004">
      <c r="A29" s="154"/>
      <c r="B29" s="159">
        <f>สรุปแยก!B29</f>
        <v>9</v>
      </c>
      <c r="C29" s="26" t="str">
        <f>สรุปแยก!C29</f>
        <v>ครุศาสตรบัณฑิต</v>
      </c>
      <c r="D29" s="26" t="str">
        <f>สรุปแยก!D29</f>
        <v>พลศึกษา</v>
      </c>
      <c r="E29" s="26" t="str">
        <f>สรุปแยก!E29</f>
        <v>ปริญญาตรี</v>
      </c>
      <c r="F29" s="71">
        <f>สรุปแยก!I29</f>
        <v>330</v>
      </c>
    </row>
    <row r="30" spans="1:6" ht="22.5" x14ac:dyDescent="0.55000000000000004">
      <c r="A30" s="154"/>
      <c r="B30" s="159">
        <f>สรุปแยก!B30</f>
        <v>10</v>
      </c>
      <c r="C30" s="26" t="str">
        <f>สรุปแยก!C30</f>
        <v>ครุศาสตรบัณฑิต</v>
      </c>
      <c r="D30" s="26" t="str">
        <f>สรุปแยก!D30</f>
        <v>ดนตรีศึกษา</v>
      </c>
      <c r="E30" s="26" t="str">
        <f>สรุปแยก!E30</f>
        <v>ปริญญาตรี</v>
      </c>
      <c r="F30" s="71">
        <f>สรุปแยก!I30</f>
        <v>211</v>
      </c>
    </row>
    <row r="31" spans="1:6" ht="22.5" x14ac:dyDescent="0.55000000000000004">
      <c r="A31" s="154"/>
      <c r="B31" s="159">
        <f>สรุปแยก!B31</f>
        <v>11</v>
      </c>
      <c r="C31" s="26" t="str">
        <f>สรุปแยก!C31</f>
        <v>ครุศาสตรบัณฑิต</v>
      </c>
      <c r="D31" s="26" t="str">
        <f>สรุปแยก!D31</f>
        <v>การสอนภาษาจีน</v>
      </c>
      <c r="E31" s="26" t="str">
        <f>สรุปแยก!E31</f>
        <v>ปริญญาตรี</v>
      </c>
      <c r="F31" s="71">
        <f>สรุปแยก!I31</f>
        <v>185</v>
      </c>
    </row>
    <row r="32" spans="1:6" ht="22.5" x14ac:dyDescent="0.55000000000000004">
      <c r="A32" s="154"/>
      <c r="B32" s="159">
        <f>สรุปแยก!B32</f>
        <v>12</v>
      </c>
      <c r="C32" s="26" t="str">
        <f>สรุปแยก!C32</f>
        <v>ครุศาสตรบัณฑิต</v>
      </c>
      <c r="D32" s="26" t="str">
        <f>สรุปแยก!D32</f>
        <v>นาฏศิลป์ศึกษา</v>
      </c>
      <c r="E32" s="26" t="str">
        <f>สรุปแยก!E32</f>
        <v>ปริญญาตรี</v>
      </c>
      <c r="F32" s="71">
        <f>สรุปแยก!I32</f>
        <v>114</v>
      </c>
    </row>
    <row r="33" spans="1:6" ht="22.5" x14ac:dyDescent="0.55000000000000004">
      <c r="A33" s="154"/>
      <c r="B33" s="159">
        <f>สรุปแยก!B33</f>
        <v>13</v>
      </c>
      <c r="C33" s="26" t="str">
        <f>สรุปแยก!C33</f>
        <v>ประกาศนียบัตรบัณฑิต</v>
      </c>
      <c r="D33" s="26" t="str">
        <f>สรุปแยก!D33</f>
        <v>วิชาชีพครู</v>
      </c>
      <c r="E33" s="26" t="str">
        <f>สรุปแยก!E33</f>
        <v>ประกาศนียบัตร</v>
      </c>
      <c r="F33" s="71">
        <f>สรุปแยก!I33</f>
        <v>0</v>
      </c>
    </row>
    <row r="34" spans="1:6" ht="22.5" x14ac:dyDescent="0.55000000000000004">
      <c r="A34" s="154"/>
      <c r="B34" s="159">
        <f>สรุปแยก!B34</f>
        <v>14</v>
      </c>
      <c r="C34" s="26" t="str">
        <f>สรุปแยก!C34</f>
        <v>ครุศาสตรมหาบัณฑิต</v>
      </c>
      <c r="D34" s="26" t="str">
        <f>'เผยแพร่ 4'!B41</f>
        <v>การบริหารการศึกษา</v>
      </c>
      <c r="E34" s="26" t="str">
        <f>สรุปแยก!E34</f>
        <v>ปริญญาโท</v>
      </c>
      <c r="F34" s="71">
        <f>สรุปแยก!I34</f>
        <v>207</v>
      </c>
    </row>
    <row r="35" spans="1:6" ht="22.5" x14ac:dyDescent="0.55000000000000004">
      <c r="A35" s="154"/>
      <c r="B35" s="159">
        <f>สรุปแยก!B35</f>
        <v>15</v>
      </c>
      <c r="C35" s="26" t="str">
        <f>สรุปแยก!C35</f>
        <v>ครุศาสตรมหาบัณฑิต</v>
      </c>
      <c r="D35" s="26" t="str">
        <f>'เผยแพร่ 4'!B40</f>
        <v>วิจัยและนวัตกรรมการจัดการเรียนรู้</v>
      </c>
      <c r="E35" s="26" t="str">
        <f>สรุปแยก!E35</f>
        <v>ประกาศนียบัตร</v>
      </c>
      <c r="F35" s="71">
        <f>สรุปแยก!I35</f>
        <v>37</v>
      </c>
    </row>
    <row r="36" spans="1:6" ht="22.5" x14ac:dyDescent="0.55000000000000004">
      <c r="A36" s="154"/>
      <c r="B36" s="159">
        <f>สรุปแยก!B36</f>
        <v>16</v>
      </c>
      <c r="C36" s="26" t="str">
        <f>สรุปแยก!C36</f>
        <v>ครุศาสตรมหาบัณฑิต</v>
      </c>
      <c r="D36" s="26" t="str">
        <f>'เผยแพร่ 4'!B41</f>
        <v>การบริหารการศึกษา</v>
      </c>
      <c r="E36" s="26" t="str">
        <f>สรุปแยก!E36</f>
        <v>ปริญญาเอก</v>
      </c>
      <c r="F36" s="71">
        <f>สรุปแยก!I36</f>
        <v>21</v>
      </c>
    </row>
    <row r="37" spans="1:6" ht="22.5" x14ac:dyDescent="0.55000000000000004">
      <c r="A37" s="67" t="s">
        <v>41</v>
      </c>
      <c r="B37" s="68"/>
      <c r="C37" s="68"/>
      <c r="D37" s="68"/>
      <c r="E37" s="68"/>
      <c r="F37" s="69">
        <f>SUM(F38:F46)</f>
        <v>917</v>
      </c>
    </row>
    <row r="38" spans="1:6" ht="22.5" x14ac:dyDescent="0.55000000000000004">
      <c r="A38" s="152"/>
      <c r="B38" s="158">
        <f>สรุปแยก!B39</f>
        <v>1</v>
      </c>
      <c r="C38" s="21" t="str">
        <f>สรุปแยก!C39</f>
        <v>ศิลปศาสตรบัณฑิต</v>
      </c>
      <c r="D38" s="21" t="str">
        <f>สรุปแยก!D39</f>
        <v>การพัฒนาชุมชน</v>
      </c>
      <c r="E38" s="21" t="str">
        <f>สรุปแยก!E39</f>
        <v>ปริญญาตรี</v>
      </c>
      <c r="F38" s="70">
        <f>สรุปแยก!I39</f>
        <v>111</v>
      </c>
    </row>
    <row r="39" spans="1:6" ht="22.5" x14ac:dyDescent="0.55000000000000004">
      <c r="A39" s="154"/>
      <c r="B39" s="159">
        <f>สรุปแยก!B40</f>
        <v>2</v>
      </c>
      <c r="C39" s="26" t="str">
        <f>สรุปแยก!C40</f>
        <v>ศิลปศาสตรบัณฑิต</v>
      </c>
      <c r="D39" s="26" t="str">
        <f>สรุปแยก!D40</f>
        <v>ภาษาจีน</v>
      </c>
      <c r="E39" s="26" t="str">
        <f>สรุปแยก!E40</f>
        <v>ปริญญาตรี</v>
      </c>
      <c r="F39" s="71">
        <f>สรุปแยก!I40</f>
        <v>96</v>
      </c>
    </row>
    <row r="40" spans="1:6" ht="22.5" x14ac:dyDescent="0.55000000000000004">
      <c r="A40" s="154"/>
      <c r="B40" s="159">
        <f>สรุปแยก!B41</f>
        <v>3</v>
      </c>
      <c r="C40" s="26" t="str">
        <f>สรุปแยก!C41</f>
        <v>ศิลปศาสตรบัณฑิต</v>
      </c>
      <c r="D40" s="26" t="str">
        <f>สรุปแยก!D41</f>
        <v>ภาษาญี่ปุ่น</v>
      </c>
      <c r="E40" s="26" t="str">
        <f>สรุปแยก!E41</f>
        <v>ปริญญาตรี</v>
      </c>
      <c r="F40" s="71">
        <f>สรุปแยก!I41</f>
        <v>54</v>
      </c>
    </row>
    <row r="41" spans="1:6" ht="22.5" x14ac:dyDescent="0.55000000000000004">
      <c r="A41" s="154"/>
      <c r="B41" s="159">
        <f>สรุปแยก!B42</f>
        <v>4</v>
      </c>
      <c r="C41" s="26" t="str">
        <f>สรุปแยก!C42</f>
        <v>ศิลปศาสตรบัณฑิต</v>
      </c>
      <c r="D41" s="26" t="str">
        <f>สรุปแยก!D42</f>
        <v>ภาษาอังกฤษธุรกิจ</v>
      </c>
      <c r="E41" s="26" t="str">
        <f>สรุปแยก!E42</f>
        <v>ปริญญาตรี</v>
      </c>
      <c r="F41" s="71">
        <f>สรุปแยก!I42</f>
        <v>269</v>
      </c>
    </row>
    <row r="42" spans="1:6" ht="22.5" x14ac:dyDescent="0.55000000000000004">
      <c r="A42" s="154"/>
      <c r="B42" s="159">
        <f>สรุปแยก!B43</f>
        <v>5</v>
      </c>
      <c r="C42" s="26" t="str">
        <f>สรุปแยก!C43</f>
        <v>ศิลปศาสตรบัณฑิต</v>
      </c>
      <c r="D42" s="26" t="str">
        <f>สรุปแยก!D43</f>
        <v>การจัดการสนสนเทศดิจิทัล</v>
      </c>
      <c r="E42" s="26" t="str">
        <f>สรุปแยก!E43</f>
        <v>ปริญญาตรี</v>
      </c>
      <c r="F42" s="71">
        <f>สรุปแยก!I43</f>
        <v>3</v>
      </c>
    </row>
    <row r="43" spans="1:6" ht="22.5" x14ac:dyDescent="0.55000000000000004">
      <c r="A43" s="154"/>
      <c r="B43" s="159">
        <f>สรุปแยก!B44</f>
        <v>6</v>
      </c>
      <c r="C43" s="26" t="str">
        <f>สรุปแยก!C44</f>
        <v>ศิลปศาสตรบัณฑิต</v>
      </c>
      <c r="D43" s="26" t="str">
        <f>สรุปแยก!D44</f>
        <v>ศิลปะและการออกแบบ</v>
      </c>
      <c r="E43" s="26" t="str">
        <f>สรุปแยก!E44</f>
        <v>ปริญญาตรี</v>
      </c>
      <c r="F43" s="71">
        <f>สรุปแยก!I44</f>
        <v>74</v>
      </c>
    </row>
    <row r="44" spans="1:6" ht="22.5" x14ac:dyDescent="0.55000000000000004">
      <c r="A44" s="154"/>
      <c r="B44" s="159">
        <f>สรุปแยก!B45</f>
        <v>7</v>
      </c>
      <c r="C44" s="26" t="str">
        <f>สรุปแยก!C45</f>
        <v>ศิลปศาสตรบัณฑิต</v>
      </c>
      <c r="D44" s="26" t="str">
        <f>สรุปแยก!D45</f>
        <v>ภาษาไทยเพื่อการสื่อสาร</v>
      </c>
      <c r="E44" s="26" t="str">
        <f>สรุปแยก!E45</f>
        <v>ปริญญาตรี</v>
      </c>
      <c r="F44" s="71">
        <f>สรุปแยก!I45</f>
        <v>169</v>
      </c>
    </row>
    <row r="45" spans="1:6" ht="22.5" x14ac:dyDescent="0.55000000000000004">
      <c r="A45" s="154"/>
      <c r="B45" s="159">
        <f>สรุปแยก!B46</f>
        <v>8</v>
      </c>
      <c r="C45" s="26" t="str">
        <f>สรุปแยก!C46</f>
        <v>ศิลปศาสตรบัณฑิต</v>
      </c>
      <c r="D45" s="26" t="str">
        <f>สรุปแยก!D46</f>
        <v>ประวัติศาสตร์</v>
      </c>
      <c r="E45" s="26" t="str">
        <f>สรุปแยก!E46</f>
        <v>ปริญญาตรี</v>
      </c>
      <c r="F45" s="71">
        <f>สรุปแยก!I46</f>
        <v>34</v>
      </c>
    </row>
    <row r="46" spans="1:6" ht="22.5" x14ac:dyDescent="0.55000000000000004">
      <c r="A46" s="156"/>
      <c r="B46" s="160">
        <f>สรุปแยก!B47</f>
        <v>9</v>
      </c>
      <c r="C46" s="30" t="str">
        <f>สรุปแยก!C47</f>
        <v>นิเทศศาสตรบัณฑิต</v>
      </c>
      <c r="D46" s="30" t="str">
        <f>สรุปแยก!D47</f>
        <v>นิเทศศาสตร์</v>
      </c>
      <c r="E46" s="30" t="str">
        <f>สรุปแยก!E47</f>
        <v>ปริญญาตรี</v>
      </c>
      <c r="F46" s="72">
        <f>สรุปแยก!I47</f>
        <v>107</v>
      </c>
    </row>
    <row r="47" spans="1:6" ht="22.5" x14ac:dyDescent="0.55000000000000004">
      <c r="A47" s="67" t="s">
        <v>50</v>
      </c>
      <c r="B47" s="68"/>
      <c r="C47" s="68"/>
      <c r="D47" s="68"/>
      <c r="E47" s="68"/>
      <c r="F47" s="69">
        <f>SUM(F48:F55)</f>
        <v>879</v>
      </c>
    </row>
    <row r="48" spans="1:6" ht="22.5" x14ac:dyDescent="0.55000000000000004">
      <c r="A48" s="152"/>
      <c r="B48" s="158">
        <f>สรุปแยก!B50</f>
        <v>1</v>
      </c>
      <c r="C48" s="21" t="str">
        <f>สรุปแยก!C50</f>
        <v>ศิลปศาสตรบัณฑิต</v>
      </c>
      <c r="D48" s="21" t="str">
        <f>สรุปแยก!D50</f>
        <v>การท่องเที่ยวและการโรงแรม</v>
      </c>
      <c r="E48" s="21" t="str">
        <f>สรุปแยก!E50</f>
        <v>ปริญญาตรี</v>
      </c>
      <c r="F48" s="70">
        <f>สรุปแยก!I50</f>
        <v>93</v>
      </c>
    </row>
    <row r="49" spans="1:6" ht="22.5" x14ac:dyDescent="0.55000000000000004">
      <c r="A49" s="154"/>
      <c r="B49" s="159">
        <f>สรุปแยก!B51</f>
        <v>2</v>
      </c>
      <c r="C49" s="26" t="str">
        <f>สรุปแยก!C51</f>
        <v>บริหารธุรกิจบัณฑิต</v>
      </c>
      <c r="D49" s="26" t="str">
        <f>สรุปแยก!D51</f>
        <v>การจัดการ</v>
      </c>
      <c r="E49" s="26" t="str">
        <f>สรุปแยก!E51</f>
        <v>ปริญญาตรี</v>
      </c>
      <c r="F49" s="71">
        <f>สรุปแยก!I51</f>
        <v>101</v>
      </c>
    </row>
    <row r="50" spans="1:6" ht="22.5" x14ac:dyDescent="0.55000000000000004">
      <c r="A50" s="154"/>
      <c r="B50" s="159">
        <f>สรุปแยก!B52</f>
        <v>3</v>
      </c>
      <c r="C50" s="26" t="str">
        <f>สรุปแยก!C52</f>
        <v>บริหารธุรกิจบัณฑิต</v>
      </c>
      <c r="D50" s="26" t="str">
        <f>สรุปแยก!D52</f>
        <v>การตลาด</v>
      </c>
      <c r="E50" s="26" t="str">
        <f>สรุปแยก!E52</f>
        <v>ปริญญาตรี</v>
      </c>
      <c r="F50" s="71">
        <f>สรุปแยก!I52</f>
        <v>131</v>
      </c>
    </row>
    <row r="51" spans="1:6" ht="22.5" x14ac:dyDescent="0.55000000000000004">
      <c r="A51" s="154"/>
      <c r="B51" s="159">
        <f>สรุปแยก!B53</f>
        <v>4</v>
      </c>
      <c r="C51" s="26" t="str">
        <f>สรุปแยก!C53</f>
        <v>บริหารธุรกิจบัณฑิต</v>
      </c>
      <c r="D51" s="26" t="str">
        <f>สรุปแยก!D53</f>
        <v>ดิจิทัลและคอมพิวเตอร์ธุรกิจ</v>
      </c>
      <c r="E51" s="26" t="str">
        <f>สรุปแยก!E53</f>
        <v>ปริญญาตรี</v>
      </c>
      <c r="F51" s="71">
        <f>สรุปแยก!I53</f>
        <v>87</v>
      </c>
    </row>
    <row r="52" spans="1:6" ht="22.5" x14ac:dyDescent="0.55000000000000004">
      <c r="A52" s="154"/>
      <c r="B52" s="159">
        <f>สรุปแยก!B54</f>
        <v>5</v>
      </c>
      <c r="C52" s="26" t="str">
        <f>สรุปแยก!C54</f>
        <v>บริหารธุรกิจบัณฑิต</v>
      </c>
      <c r="D52" s="26" t="str">
        <f>สรุปแยก!D54</f>
        <v>บริหารธุรกิจระหว่างประเทศ</v>
      </c>
      <c r="E52" s="26" t="str">
        <f>สรุปแยก!E54</f>
        <v>ปริญญาตรี</v>
      </c>
      <c r="F52" s="71">
        <f>สรุปแยก!I54</f>
        <v>26</v>
      </c>
    </row>
    <row r="53" spans="1:6" ht="22.5" x14ac:dyDescent="0.55000000000000004">
      <c r="A53" s="154"/>
      <c r="B53" s="159">
        <f>สรุปแยก!B55</f>
        <v>6</v>
      </c>
      <c r="C53" s="26" t="str">
        <f>สรุปแยก!C55</f>
        <v>บริหารธุรกิจบัณฑิต</v>
      </c>
      <c r="D53" s="26" t="str">
        <f>สรุปแยก!D55</f>
        <v>เศรษฐศาสตร์การเงินการคลัง</v>
      </c>
      <c r="E53" s="26" t="str">
        <f>สรุปแยก!E55</f>
        <v>ปริญญาตรี</v>
      </c>
      <c r="F53" s="71">
        <f>สรุปแยก!I55</f>
        <v>1</v>
      </c>
    </row>
    <row r="54" spans="1:6" ht="22.5" x14ac:dyDescent="0.55000000000000004">
      <c r="A54" s="154"/>
      <c r="B54" s="159">
        <f>สรุปแยก!B56</f>
        <v>7</v>
      </c>
      <c r="C54" s="26" t="str">
        <f>สรุปแยก!C56</f>
        <v>บัญชีบัณฑิต</v>
      </c>
      <c r="D54" s="26" t="str">
        <f>สรุปแยก!D56</f>
        <v>การบัญชี</v>
      </c>
      <c r="E54" s="26" t="str">
        <f>สรุปแยก!E56</f>
        <v>ปริญญาตรี</v>
      </c>
      <c r="F54" s="71">
        <f>สรุปแยก!I56</f>
        <v>382</v>
      </c>
    </row>
    <row r="55" spans="1:6" ht="22.5" x14ac:dyDescent="0.55000000000000004">
      <c r="A55" s="156"/>
      <c r="B55" s="160">
        <f>สรุปแยก!B57</f>
        <v>8</v>
      </c>
      <c r="C55" s="30" t="str">
        <f>สรุปแยก!C57</f>
        <v>บริหารธุรกิจบัณฑิต</v>
      </c>
      <c r="D55" s="30" t="str">
        <f>สรุปแยก!D57</f>
        <v>การจัดการธุรกิจการค้าสมัยใหม่</v>
      </c>
      <c r="E55" s="30" t="str">
        <f>สรุปแยก!E57</f>
        <v>ปริญญาตรี</v>
      </c>
      <c r="F55" s="72">
        <f>สรุปแยก!I57</f>
        <v>58</v>
      </c>
    </row>
    <row r="56" spans="1:6" ht="22.5" x14ac:dyDescent="0.55000000000000004">
      <c r="A56" s="67" t="s">
        <v>59</v>
      </c>
      <c r="B56" s="68"/>
      <c r="C56" s="68"/>
      <c r="D56" s="68"/>
      <c r="E56" s="68"/>
      <c r="F56" s="74">
        <f>SUM(F57:F59)</f>
        <v>886</v>
      </c>
    </row>
    <row r="57" spans="1:6" ht="22.5" x14ac:dyDescent="0.55000000000000004">
      <c r="A57" s="152"/>
      <c r="B57" s="158">
        <f>สรุปแยก!B60</f>
        <v>1</v>
      </c>
      <c r="C57" s="21" t="str">
        <f>สรุปแยก!C60</f>
        <v>นิติศาสตรบัณฑิต</v>
      </c>
      <c r="D57" s="21" t="str">
        <f>สรุปแยก!D60</f>
        <v>นิติศาสตร์</v>
      </c>
      <c r="E57" s="21" t="str">
        <f>สรุปแยก!E60</f>
        <v>ปริญญาตรี</v>
      </c>
      <c r="F57" s="70">
        <f>'เผยแพร่ 4'!T70</f>
        <v>381</v>
      </c>
    </row>
    <row r="58" spans="1:6" ht="22.5" x14ac:dyDescent="0.55000000000000004">
      <c r="A58" s="154"/>
      <c r="B58" s="159">
        <f>สรุปแยก!B62</f>
        <v>3</v>
      </c>
      <c r="C58" s="26" t="str">
        <f>สรุปแยก!C62</f>
        <v>รัฐประศาสนศาสตรบัณฑิต</v>
      </c>
      <c r="D58" s="26" t="str">
        <f>สรุปแยก!D62</f>
        <v>รัฐประศาสนศาสตร์</v>
      </c>
      <c r="E58" s="26" t="str">
        <f>สรุปแยก!E62</f>
        <v>ปริญญาตรี</v>
      </c>
      <c r="F58" s="71">
        <f>สรุปแยก!I62</f>
        <v>180</v>
      </c>
    </row>
    <row r="59" spans="1:6" ht="22.5" x14ac:dyDescent="0.55000000000000004">
      <c r="A59" s="154"/>
      <c r="B59" s="159">
        <f>สรุปแยก!B63</f>
        <v>4</v>
      </c>
      <c r="C59" s="26" t="str">
        <f>สรุปแยก!C63</f>
        <v>รัฐศาสตรบัณฑิต</v>
      </c>
      <c r="D59" s="26" t="str">
        <f>สรุปแยก!D63</f>
        <v>รัฐศาสตร์</v>
      </c>
      <c r="E59" s="26" t="str">
        <f>สรุปแยก!E63</f>
        <v>ปริญญาตรี</v>
      </c>
      <c r="F59" s="71">
        <f>สรุปแยก!I63</f>
        <v>325</v>
      </c>
    </row>
    <row r="60" spans="1:6" ht="22.5" x14ac:dyDescent="0.55000000000000004">
      <c r="A60" s="67" t="s">
        <v>129</v>
      </c>
      <c r="B60" s="68"/>
      <c r="C60" s="68"/>
      <c r="D60" s="68"/>
      <c r="E60" s="68"/>
      <c r="F60" s="74">
        <f>SUM(F61:F64)</f>
        <v>214</v>
      </c>
    </row>
    <row r="61" spans="1:6" ht="22.5" x14ac:dyDescent="0.55000000000000004">
      <c r="A61" s="120"/>
      <c r="B61" s="121">
        <v>1</v>
      </c>
      <c r="C61" s="48" t="str">
        <f>สรุปแยก!C66</f>
        <v>พยาบาลบัณฑิต</v>
      </c>
      <c r="D61" s="48" t="str">
        <f>สรุปแยก!D66</f>
        <v>พยาบาล</v>
      </c>
      <c r="E61" s="48" t="str">
        <f>สรุปแยก!E66</f>
        <v>ปริญญาตรี</v>
      </c>
      <c r="F61" s="122">
        <f>สรุปแยก!I66</f>
        <v>214</v>
      </c>
    </row>
    <row r="62" spans="1:6" ht="22.5" x14ac:dyDescent="0.55000000000000004">
      <c r="A62" s="75"/>
      <c r="B62" s="55" t="s">
        <v>151</v>
      </c>
      <c r="C62" s="75"/>
      <c r="D62" s="75"/>
      <c r="E62" s="75"/>
      <c r="F62" s="76"/>
    </row>
  </sheetData>
  <mergeCells count="2">
    <mergeCell ref="A3:F3"/>
    <mergeCell ref="A5:D5"/>
  </mergeCells>
  <pageMargins left="0.70866141732283472" right="0.70866141732283472" top="0.74803149606299213" bottom="0.3937007874015748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5D1F2-AE3A-4F69-9621-53A69415290D}">
  <dimension ref="A1:Q62"/>
  <sheetViews>
    <sheetView zoomScale="115" zoomScaleNormal="115" workbookViewId="0">
      <pane ySplit="4" topLeftCell="A5" activePane="bottomLeft" state="frozen"/>
      <selection pane="bottomLeft" sqref="A1:Q1"/>
    </sheetView>
  </sheetViews>
  <sheetFormatPr defaultRowHeight="12.75" x14ac:dyDescent="0.2"/>
  <cols>
    <col min="1" max="1" width="1.7109375" customWidth="1"/>
    <col min="2" max="2" width="3.28515625" customWidth="1"/>
    <col min="3" max="3" width="25.5703125" bestFit="1" customWidth="1"/>
    <col min="4" max="4" width="46" bestFit="1" customWidth="1"/>
    <col min="5" max="5" width="12.140625" customWidth="1"/>
    <col min="6" max="14" width="6.140625" customWidth="1"/>
    <col min="15" max="17" width="6.140625" style="370" customWidth="1"/>
    <col min="19" max="19" width="20" customWidth="1"/>
    <col min="22" max="22" width="6.28515625" customWidth="1"/>
    <col min="23" max="34" width="4" customWidth="1"/>
  </cols>
  <sheetData>
    <row r="1" spans="1:17" ht="27.75" x14ac:dyDescent="0.65">
      <c r="A1" s="538" t="s">
        <v>145</v>
      </c>
      <c r="B1" s="538"/>
      <c r="C1" s="538"/>
      <c r="D1" s="538"/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</row>
    <row r="2" spans="1:17" ht="22.5" x14ac:dyDescent="0.55000000000000004">
      <c r="A2" s="2"/>
      <c r="B2" s="3"/>
      <c r="C2" s="4"/>
      <c r="D2" s="4"/>
      <c r="E2" s="4"/>
      <c r="F2" s="539" t="s">
        <v>144</v>
      </c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39"/>
    </row>
    <row r="3" spans="1:17" ht="22.5" x14ac:dyDescent="0.55000000000000004">
      <c r="A3" s="5"/>
      <c r="B3" s="88" t="s">
        <v>2</v>
      </c>
      <c r="C3" s="89" t="s">
        <v>3</v>
      </c>
      <c r="D3" s="89" t="s">
        <v>4</v>
      </c>
      <c r="E3" s="89" t="s">
        <v>5</v>
      </c>
      <c r="F3" s="540" t="s">
        <v>74</v>
      </c>
      <c r="G3" s="540"/>
      <c r="H3" s="540"/>
      <c r="I3" s="541" t="s">
        <v>86</v>
      </c>
      <c r="J3" s="541"/>
      <c r="K3" s="541"/>
      <c r="L3" s="542" t="s">
        <v>72</v>
      </c>
      <c r="M3" s="542"/>
      <c r="N3" s="542"/>
      <c r="O3" s="539" t="s">
        <v>6</v>
      </c>
      <c r="P3" s="539"/>
      <c r="Q3" s="539"/>
    </row>
    <row r="4" spans="1:17" ht="22.5" x14ac:dyDescent="0.55000000000000004">
      <c r="A4" s="6"/>
      <c r="B4" s="7"/>
      <c r="C4" s="8"/>
      <c r="D4" s="8"/>
      <c r="E4" s="371" t="s">
        <v>7</v>
      </c>
      <c r="F4" s="119" t="s">
        <v>8</v>
      </c>
      <c r="G4" s="119" t="s">
        <v>9</v>
      </c>
      <c r="H4" s="119" t="s">
        <v>10</v>
      </c>
      <c r="I4" s="418" t="s">
        <v>8</v>
      </c>
      <c r="J4" s="418" t="s">
        <v>9</v>
      </c>
      <c r="K4" s="418" t="s">
        <v>10</v>
      </c>
      <c r="L4" s="419" t="s">
        <v>8</v>
      </c>
      <c r="M4" s="419" t="s">
        <v>9</v>
      </c>
      <c r="N4" s="419" t="s">
        <v>10</v>
      </c>
      <c r="O4" s="416" t="s">
        <v>8</v>
      </c>
      <c r="P4" s="416" t="s">
        <v>9</v>
      </c>
      <c r="Q4" s="416" t="s">
        <v>10</v>
      </c>
    </row>
    <row r="5" spans="1:17" s="108" customFormat="1" ht="22.5" x14ac:dyDescent="0.55000000000000004">
      <c r="A5" s="372" t="s">
        <v>11</v>
      </c>
      <c r="B5" s="373"/>
      <c r="C5" s="373"/>
      <c r="D5" s="373"/>
      <c r="E5" s="37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</row>
    <row r="6" spans="1:17" ht="22.5" x14ac:dyDescent="0.55000000000000004">
      <c r="A6" s="120"/>
      <c r="B6" s="121">
        <f>แยกชั้นปี!B6</f>
        <v>1</v>
      </c>
      <c r="C6" s="121" t="str">
        <f>แยกชั้นปี!C6</f>
        <v>วิทยาศาสตรบัณฑิต</v>
      </c>
      <c r="D6" s="121" t="str">
        <f>แยกชั้นปี!D6</f>
        <v>วิทยาการคอมพิวเตอร์</v>
      </c>
      <c r="E6" s="121" t="str">
        <f>แยกชั้นปี!E6</f>
        <v>ปริญญาตรี</v>
      </c>
      <c r="F6" s="122"/>
      <c r="G6" s="122"/>
      <c r="H6" s="420">
        <f>SUM(F6:G6)</f>
        <v>0</v>
      </c>
      <c r="I6" s="122"/>
      <c r="J6" s="122"/>
      <c r="K6" s="420"/>
      <c r="L6" s="122"/>
      <c r="M6" s="122"/>
      <c r="N6" s="420"/>
      <c r="O6" s="369">
        <f>F6+I6</f>
        <v>0</v>
      </c>
      <c r="P6" s="369">
        <f>G6+J6</f>
        <v>0</v>
      </c>
      <c r="Q6" s="420">
        <f>SUM(O6+P6)</f>
        <v>0</v>
      </c>
    </row>
    <row r="7" spans="1:17" ht="22.5" x14ac:dyDescent="0.55000000000000004">
      <c r="A7" s="120"/>
      <c r="B7" s="121">
        <f>แยกชั้นปี!B7</f>
        <v>2</v>
      </c>
      <c r="C7" s="121" t="str">
        <f>แยกชั้นปี!C7</f>
        <v>วิทยาศาสตรบัณฑิต</v>
      </c>
      <c r="D7" s="121" t="str">
        <f>แยกชั้นปี!D7</f>
        <v>เทคโนโลยีคอมพิวเตอร์และดิจิทัล</v>
      </c>
      <c r="E7" s="121" t="str">
        <f>แยกชั้นปี!E7</f>
        <v>ปริญญาตรี</v>
      </c>
      <c r="F7" s="122"/>
      <c r="G7" s="122"/>
      <c r="H7" s="420">
        <f t="shared" ref="H7:H18" si="0">SUM(F7:G7)</f>
        <v>0</v>
      </c>
      <c r="I7" s="122"/>
      <c r="J7" s="122"/>
      <c r="K7" s="420"/>
      <c r="L7" s="122"/>
      <c r="M7" s="122"/>
      <c r="N7" s="420"/>
      <c r="O7" s="369">
        <f t="shared" ref="O7:O18" si="1">F7+I7</f>
        <v>0</v>
      </c>
      <c r="P7" s="369">
        <f t="shared" ref="P7:P18" si="2">G7+J7</f>
        <v>0</v>
      </c>
      <c r="Q7" s="420">
        <f t="shared" ref="Q7:Q18" si="3">SUM(O7+P7)</f>
        <v>0</v>
      </c>
    </row>
    <row r="8" spans="1:17" ht="22.5" x14ac:dyDescent="0.55000000000000004">
      <c r="A8" s="120"/>
      <c r="B8" s="121">
        <f>แยกชั้นปี!B8</f>
        <v>3</v>
      </c>
      <c r="C8" s="121" t="str">
        <f>แยกชั้นปี!C8</f>
        <v>วิศวกรรมศาสตรบัณฑิต</v>
      </c>
      <c r="D8" s="121" t="str">
        <f>แยกชั้นปี!D8</f>
        <v>วิศวกรรมซอฟต์แวร์</v>
      </c>
      <c r="E8" s="121" t="str">
        <f>แยกชั้นปี!E8</f>
        <v>ปริญญาตรี</v>
      </c>
      <c r="F8" s="122"/>
      <c r="G8" s="122"/>
      <c r="H8" s="420">
        <f t="shared" si="0"/>
        <v>0</v>
      </c>
      <c r="I8" s="122"/>
      <c r="J8" s="122"/>
      <c r="K8" s="420"/>
      <c r="L8" s="122"/>
      <c r="M8" s="122"/>
      <c r="N8" s="420"/>
      <c r="O8" s="369">
        <f t="shared" si="1"/>
        <v>0</v>
      </c>
      <c r="P8" s="369">
        <f t="shared" si="2"/>
        <v>0</v>
      </c>
      <c r="Q8" s="420">
        <f t="shared" si="3"/>
        <v>0</v>
      </c>
    </row>
    <row r="9" spans="1:17" ht="22.5" x14ac:dyDescent="0.55000000000000004">
      <c r="A9" s="120"/>
      <c r="B9" s="121">
        <f>แยกชั้นปี!B9</f>
        <v>4</v>
      </c>
      <c r="C9" s="121" t="str">
        <f>แยกชั้นปี!C9</f>
        <v>วิทยาศาสตรบัณฑิต</v>
      </c>
      <c r="D9" s="121" t="str">
        <f>แยกชั้นปี!D9</f>
        <v>สาธารณสุขชุมชน</v>
      </c>
      <c r="E9" s="121" t="str">
        <f>แยกชั้นปี!E9</f>
        <v>ปริญญาตรี</v>
      </c>
      <c r="F9" s="122"/>
      <c r="G9" s="122"/>
      <c r="H9" s="420">
        <f t="shared" si="0"/>
        <v>0</v>
      </c>
      <c r="I9" s="122"/>
      <c r="J9" s="122"/>
      <c r="K9" s="420"/>
      <c r="L9" s="122"/>
      <c r="M9" s="122"/>
      <c r="N9" s="420"/>
      <c r="O9" s="369">
        <f t="shared" si="1"/>
        <v>0</v>
      </c>
      <c r="P9" s="369">
        <f t="shared" si="2"/>
        <v>0</v>
      </c>
      <c r="Q9" s="420">
        <f t="shared" si="3"/>
        <v>0</v>
      </c>
    </row>
    <row r="10" spans="1:17" ht="22.5" x14ac:dyDescent="0.55000000000000004">
      <c r="A10" s="120"/>
      <c r="B10" s="121">
        <f>แยกชั้นปี!B10</f>
        <v>5</v>
      </c>
      <c r="C10" s="121" t="str">
        <f>แยกชั้นปี!C10</f>
        <v>วิทยาศาสตรบัณฑิต</v>
      </c>
      <c r="D10" s="121" t="str">
        <f>แยกชั้นปี!D10</f>
        <v>วิทยาศาสตร์การกีฬา</v>
      </c>
      <c r="E10" s="121" t="str">
        <f>แยกชั้นปี!E10</f>
        <v>ปริญญาตรี</v>
      </c>
      <c r="F10" s="122"/>
      <c r="G10" s="122"/>
      <c r="H10" s="420">
        <f t="shared" si="0"/>
        <v>0</v>
      </c>
      <c r="I10" s="122"/>
      <c r="J10" s="122"/>
      <c r="K10" s="420"/>
      <c r="L10" s="122"/>
      <c r="M10" s="122"/>
      <c r="N10" s="420"/>
      <c r="O10" s="369">
        <f t="shared" si="1"/>
        <v>0</v>
      </c>
      <c r="P10" s="369">
        <f t="shared" si="2"/>
        <v>0</v>
      </c>
      <c r="Q10" s="420">
        <f t="shared" si="3"/>
        <v>0</v>
      </c>
    </row>
    <row r="11" spans="1:17" ht="22.5" x14ac:dyDescent="0.55000000000000004">
      <c r="A11" s="120"/>
      <c r="B11" s="121">
        <f>แยกชั้นปี!B11</f>
        <v>6</v>
      </c>
      <c r="C11" s="121" t="str">
        <f>แยกชั้นปี!C11</f>
        <v>วิทยาศาสตรบัณฑิต</v>
      </c>
      <c r="D11" s="121" t="str">
        <f>แยกชั้นปี!D11</f>
        <v>วิทยาศาสตร์สิ่งแวดล้อม</v>
      </c>
      <c r="E11" s="121" t="str">
        <f>แยกชั้นปี!E11</f>
        <v>ปริญญาตรี</v>
      </c>
      <c r="F11" s="122"/>
      <c r="G11" s="122"/>
      <c r="H11" s="420">
        <f t="shared" si="0"/>
        <v>0</v>
      </c>
      <c r="I11" s="122"/>
      <c r="J11" s="122"/>
      <c r="K11" s="420"/>
      <c r="L11" s="122"/>
      <c r="M11" s="122"/>
      <c r="N11" s="420"/>
      <c r="O11" s="369">
        <f t="shared" si="1"/>
        <v>0</v>
      </c>
      <c r="P11" s="369">
        <f t="shared" si="2"/>
        <v>0</v>
      </c>
      <c r="Q11" s="420">
        <f t="shared" si="3"/>
        <v>0</v>
      </c>
    </row>
    <row r="12" spans="1:17" ht="22.5" x14ac:dyDescent="0.55000000000000004">
      <c r="A12" s="120"/>
      <c r="B12" s="121">
        <f>แยกชั้นปี!B12</f>
        <v>7</v>
      </c>
      <c r="C12" s="121" t="str">
        <f>แยกชั้นปี!C12</f>
        <v>วิศวกรรมศาสตรบัณฑิต</v>
      </c>
      <c r="D12" s="121" t="str">
        <f>แยกชั้นปี!D12</f>
        <v>วิศวกรรมโลจิสติกส์</v>
      </c>
      <c r="E12" s="121" t="str">
        <f>แยกชั้นปี!E12</f>
        <v>ปริญญาตรี</v>
      </c>
      <c r="F12" s="122"/>
      <c r="G12" s="122"/>
      <c r="H12" s="420">
        <f t="shared" si="0"/>
        <v>0</v>
      </c>
      <c r="I12" s="122"/>
      <c r="J12" s="122"/>
      <c r="K12" s="420"/>
      <c r="L12" s="122"/>
      <c r="M12" s="122"/>
      <c r="N12" s="420"/>
      <c r="O12" s="369">
        <f t="shared" si="1"/>
        <v>0</v>
      </c>
      <c r="P12" s="369">
        <f t="shared" si="2"/>
        <v>0</v>
      </c>
      <c r="Q12" s="420">
        <f t="shared" si="3"/>
        <v>0</v>
      </c>
    </row>
    <row r="13" spans="1:17" ht="22.5" x14ac:dyDescent="0.55000000000000004">
      <c r="A13" s="120"/>
      <c r="B13" s="121">
        <f>แยกชั้นปี!B13</f>
        <v>8</v>
      </c>
      <c r="C13" s="121" t="str">
        <f>แยกชั้นปี!C13</f>
        <v>วิทยาศาสตรบัณฑิต</v>
      </c>
      <c r="D13" s="121" t="str">
        <f>แยกชั้นปี!D13</f>
        <v>วิทยาศาสตร์และเทคโนโลยีการอาหาร</v>
      </c>
      <c r="E13" s="121" t="str">
        <f>แยกชั้นปี!E13</f>
        <v>ปริญญาตรี</v>
      </c>
      <c r="F13" s="122"/>
      <c r="G13" s="122"/>
      <c r="H13" s="420">
        <f t="shared" si="0"/>
        <v>0</v>
      </c>
      <c r="I13" s="122"/>
      <c r="J13" s="122"/>
      <c r="K13" s="420"/>
      <c r="L13" s="122"/>
      <c r="M13" s="122"/>
      <c r="N13" s="420"/>
      <c r="O13" s="369">
        <f t="shared" si="1"/>
        <v>0</v>
      </c>
      <c r="P13" s="369">
        <f t="shared" si="2"/>
        <v>0</v>
      </c>
      <c r="Q13" s="420">
        <f t="shared" si="3"/>
        <v>0</v>
      </c>
    </row>
    <row r="14" spans="1:17" ht="22.5" x14ac:dyDescent="0.55000000000000004">
      <c r="A14" s="120"/>
      <c r="B14" s="121">
        <f>แยกชั้นปี!B14</f>
        <v>9</v>
      </c>
      <c r="C14" s="121" t="str">
        <f>แยกชั้นปี!C14</f>
        <v>วิทยาศาสตรบัณฑิต</v>
      </c>
      <c r="D14" s="121" t="str">
        <f>แยกชั้นปี!D14</f>
        <v>เทคโนโลยีการเกษตร</v>
      </c>
      <c r="E14" s="121" t="str">
        <f>แยกชั้นปี!E14</f>
        <v>ปริญญาตรี</v>
      </c>
      <c r="F14" s="122"/>
      <c r="G14" s="122"/>
      <c r="H14" s="420">
        <f t="shared" si="0"/>
        <v>0</v>
      </c>
      <c r="I14" s="122"/>
      <c r="J14" s="122"/>
      <c r="K14" s="420"/>
      <c r="L14" s="122"/>
      <c r="M14" s="122"/>
      <c r="N14" s="420"/>
      <c r="O14" s="369">
        <f t="shared" si="1"/>
        <v>0</v>
      </c>
      <c r="P14" s="369">
        <f t="shared" si="2"/>
        <v>0</v>
      </c>
      <c r="Q14" s="420">
        <f t="shared" si="3"/>
        <v>0</v>
      </c>
    </row>
    <row r="15" spans="1:17" ht="22.5" x14ac:dyDescent="0.55000000000000004">
      <c r="A15" s="120"/>
      <c r="B15" s="121">
        <f>แยกชั้นปี!B15</f>
        <v>10</v>
      </c>
      <c r="C15" s="121" t="s">
        <v>20</v>
      </c>
      <c r="D15" s="121" t="str">
        <f>แยกชั้นปี!D15</f>
        <v>วิศวกรรมการจัดการอุตสาหกรรมและสิ่งแวดล้อม</v>
      </c>
      <c r="E15" s="121" t="str">
        <f>แยกชั้นปี!E15</f>
        <v>ปริญญาตรี</v>
      </c>
      <c r="F15" s="122"/>
      <c r="G15" s="122"/>
      <c r="H15" s="420">
        <f t="shared" ref="H15:H16" si="4">SUM(F15:G15)</f>
        <v>0</v>
      </c>
      <c r="I15" s="122"/>
      <c r="J15" s="122"/>
      <c r="K15" s="420"/>
      <c r="L15" s="122"/>
      <c r="M15" s="122"/>
      <c r="N15" s="420"/>
      <c r="O15" s="369">
        <f t="shared" si="1"/>
        <v>0</v>
      </c>
      <c r="P15" s="369">
        <f t="shared" si="2"/>
        <v>0</v>
      </c>
      <c r="Q15" s="420">
        <f t="shared" si="3"/>
        <v>0</v>
      </c>
    </row>
    <row r="16" spans="1:17" ht="22.5" x14ac:dyDescent="0.55000000000000004">
      <c r="A16" s="120"/>
      <c r="B16" s="121">
        <f>แยกชั้นปี!B16</f>
        <v>11</v>
      </c>
      <c r="C16" s="121" t="str">
        <f>แยกชั้นปี!C16</f>
        <v>เทคโนโลยีบัณฑิต</v>
      </c>
      <c r="D16" s="121" t="str">
        <f>แยกชั้นปี!D16</f>
        <v>ออกแบบผลิตภัณฑ์อุตสาหกรรม</v>
      </c>
      <c r="E16" s="121" t="str">
        <f>แยกชั้นปี!E16</f>
        <v>ปริญญาตรี</v>
      </c>
      <c r="F16" s="122"/>
      <c r="G16" s="122"/>
      <c r="H16" s="420">
        <f t="shared" si="4"/>
        <v>0</v>
      </c>
      <c r="I16" s="122"/>
      <c r="J16" s="122"/>
      <c r="K16" s="420"/>
      <c r="L16" s="122"/>
      <c r="M16" s="122"/>
      <c r="N16" s="420"/>
      <c r="O16" s="369">
        <f t="shared" si="1"/>
        <v>0</v>
      </c>
      <c r="P16" s="369">
        <f t="shared" si="2"/>
        <v>0</v>
      </c>
      <c r="Q16" s="420">
        <f t="shared" si="3"/>
        <v>0</v>
      </c>
    </row>
    <row r="17" spans="1:17" ht="22.5" x14ac:dyDescent="0.55000000000000004">
      <c r="A17" s="120"/>
      <c r="B17" s="121">
        <f>แยกชั้นปี!B17</f>
        <v>12</v>
      </c>
      <c r="C17" s="121" t="str">
        <f>แยกชั้นปี!C17</f>
        <v>เทคโนโลยีบัณฑิต</v>
      </c>
      <c r="D17" s="121" t="str">
        <f>แยกชั้นปี!D17</f>
        <v>เทคโนโลยีโยธาและสถาปัตยกรรม</v>
      </c>
      <c r="E17" s="121" t="str">
        <f>แยกชั้นปี!E17</f>
        <v>ปริญญาตรี</v>
      </c>
      <c r="F17" s="122"/>
      <c r="G17" s="122"/>
      <c r="H17" s="420">
        <f t="shared" si="0"/>
        <v>0</v>
      </c>
      <c r="I17" s="122"/>
      <c r="J17" s="122"/>
      <c r="K17" s="420">
        <f t="shared" ref="K17" si="5">SUM(I17:J17)</f>
        <v>0</v>
      </c>
      <c r="L17" s="122"/>
      <c r="M17" s="122"/>
      <c r="N17" s="420"/>
      <c r="O17" s="369">
        <f t="shared" si="1"/>
        <v>0</v>
      </c>
      <c r="P17" s="369">
        <f t="shared" si="2"/>
        <v>0</v>
      </c>
      <c r="Q17" s="420">
        <f t="shared" si="3"/>
        <v>0</v>
      </c>
    </row>
    <row r="18" spans="1:17" ht="22.5" x14ac:dyDescent="0.55000000000000004">
      <c r="A18" s="120"/>
      <c r="B18" s="121">
        <f>แยกชั้นปี!B18</f>
        <v>13</v>
      </c>
      <c r="C18" s="121" t="str">
        <f>แยกชั้นปี!C18</f>
        <v>วิทยาศาสตรบัณฑิต</v>
      </c>
      <c r="D18" s="121" t="str">
        <f>แยกชั้นปี!D18</f>
        <v>อาชีวอนามัยและความปลอดภัย</v>
      </c>
      <c r="E18" s="121" t="str">
        <f>แยกชั้นปี!E18</f>
        <v>ปริญญาตรี</v>
      </c>
      <c r="F18" s="122"/>
      <c r="G18" s="122"/>
      <c r="H18" s="420">
        <f t="shared" si="0"/>
        <v>0</v>
      </c>
      <c r="I18" s="122"/>
      <c r="J18" s="122"/>
      <c r="K18" s="420"/>
      <c r="L18" s="122"/>
      <c r="M18" s="122"/>
      <c r="N18" s="420"/>
      <c r="O18" s="369">
        <f t="shared" si="1"/>
        <v>0</v>
      </c>
      <c r="P18" s="369">
        <f t="shared" si="2"/>
        <v>0</v>
      </c>
      <c r="Q18" s="420">
        <f t="shared" si="3"/>
        <v>0</v>
      </c>
    </row>
    <row r="19" spans="1:17" s="108" customFormat="1" ht="22.5" x14ac:dyDescent="0.55000000000000004">
      <c r="A19" s="543" t="s">
        <v>21</v>
      </c>
      <c r="B19" s="543"/>
      <c r="C19" s="543"/>
      <c r="D19" s="543"/>
      <c r="E19" s="543"/>
      <c r="F19" s="420">
        <f>SUM(F6:F18)</f>
        <v>0</v>
      </c>
      <c r="G19" s="420">
        <f t="shared" ref="G19:Q19" si="6">SUM(G6:G18)</f>
        <v>0</v>
      </c>
      <c r="H19" s="420">
        <f t="shared" si="6"/>
        <v>0</v>
      </c>
      <c r="I19" s="420">
        <f t="shared" si="6"/>
        <v>0</v>
      </c>
      <c r="J19" s="420">
        <f t="shared" si="6"/>
        <v>0</v>
      </c>
      <c r="K19" s="420">
        <f t="shared" si="6"/>
        <v>0</v>
      </c>
      <c r="L19" s="420"/>
      <c r="M19" s="420"/>
      <c r="N19" s="420"/>
      <c r="O19" s="420">
        <f t="shared" si="6"/>
        <v>0</v>
      </c>
      <c r="P19" s="420">
        <f t="shared" si="6"/>
        <v>0</v>
      </c>
      <c r="Q19" s="420">
        <f t="shared" si="6"/>
        <v>0</v>
      </c>
    </row>
    <row r="20" spans="1:17" s="108" customFormat="1" ht="22.5" x14ac:dyDescent="0.55000000000000004">
      <c r="A20" s="374" t="s">
        <v>22</v>
      </c>
      <c r="B20" s="375"/>
      <c r="C20" s="375"/>
      <c r="D20" s="375"/>
      <c r="E20" s="375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</row>
    <row r="21" spans="1:17" ht="22.5" x14ac:dyDescent="0.55000000000000004">
      <c r="A21" s="120"/>
      <c r="B21" s="121">
        <f>แยกชั้นปี!B21</f>
        <v>1</v>
      </c>
      <c r="C21" s="121" t="str">
        <f>แยกชั้นปี!C21</f>
        <v>ครุศาสตรบัณฑิต</v>
      </c>
      <c r="D21" s="121" t="str">
        <f>แยกชั้นปี!D21</f>
        <v>การศึกษาปฐมวัย</v>
      </c>
      <c r="E21" s="121" t="str">
        <f>แยกชั้นปี!E21</f>
        <v>ปริญญาตรี</v>
      </c>
      <c r="F21" s="122"/>
      <c r="G21" s="122"/>
      <c r="H21" s="421">
        <f>SUM(F21:G21)</f>
        <v>0</v>
      </c>
      <c r="I21" s="122"/>
      <c r="J21" s="122"/>
      <c r="K21" s="421"/>
      <c r="L21" s="122"/>
      <c r="M21" s="122"/>
      <c r="N21" s="421"/>
      <c r="O21" s="369">
        <f t="shared" ref="O21:P31" si="7">F21+I21</f>
        <v>0</v>
      </c>
      <c r="P21" s="369">
        <f t="shared" si="7"/>
        <v>0</v>
      </c>
      <c r="Q21" s="421">
        <f>SUM(O21+P21)</f>
        <v>0</v>
      </c>
    </row>
    <row r="22" spans="1:17" ht="22.5" x14ac:dyDescent="0.55000000000000004">
      <c r="A22" s="120"/>
      <c r="B22" s="121">
        <f>แยกชั้นปี!B22</f>
        <v>2</v>
      </c>
      <c r="C22" s="121" t="str">
        <f>แยกชั้นปี!C22</f>
        <v>ครุศาสตรบัณฑิต</v>
      </c>
      <c r="D22" s="121" t="str">
        <f>แยกชั้นปี!D22</f>
        <v>คณิตศาสตร์</v>
      </c>
      <c r="E22" s="121" t="str">
        <f>แยกชั้นปี!E22</f>
        <v>ปริญญาตรี</v>
      </c>
      <c r="F22" s="122"/>
      <c r="G22" s="122"/>
      <c r="H22" s="421">
        <f t="shared" ref="H22:H31" si="8">SUM(F22:G22)</f>
        <v>0</v>
      </c>
      <c r="I22" s="122"/>
      <c r="J22" s="122"/>
      <c r="K22" s="421"/>
      <c r="L22" s="122"/>
      <c r="M22" s="122"/>
      <c r="N22" s="421"/>
      <c r="O22" s="369">
        <f t="shared" si="7"/>
        <v>0</v>
      </c>
      <c r="P22" s="369">
        <f t="shared" si="7"/>
        <v>0</v>
      </c>
      <c r="Q22" s="421">
        <f t="shared" ref="Q22:Q34" si="9">SUM(O22+P22)</f>
        <v>0</v>
      </c>
    </row>
    <row r="23" spans="1:17" ht="22.5" x14ac:dyDescent="0.55000000000000004">
      <c r="A23" s="120"/>
      <c r="B23" s="121">
        <f>แยกชั้นปี!B23</f>
        <v>3</v>
      </c>
      <c r="C23" s="121" t="str">
        <f>แยกชั้นปี!C23</f>
        <v>ครุศาสตรบัณฑิต</v>
      </c>
      <c r="D23" s="121" t="str">
        <f>แยกชั้นปี!D23</f>
        <v>คอมพิวเตอร์ศึกษา</v>
      </c>
      <c r="E23" s="121" t="str">
        <f>แยกชั้นปี!E23</f>
        <v>ปริญญาตรี</v>
      </c>
      <c r="F23" s="122"/>
      <c r="G23" s="122"/>
      <c r="H23" s="421">
        <f t="shared" si="8"/>
        <v>0</v>
      </c>
      <c r="I23" s="122"/>
      <c r="J23" s="122"/>
      <c r="K23" s="421"/>
      <c r="L23" s="122"/>
      <c r="M23" s="122"/>
      <c r="N23" s="421"/>
      <c r="O23" s="369">
        <f t="shared" si="7"/>
        <v>0</v>
      </c>
      <c r="P23" s="369">
        <f t="shared" si="7"/>
        <v>0</v>
      </c>
      <c r="Q23" s="421">
        <f t="shared" si="9"/>
        <v>0</v>
      </c>
    </row>
    <row r="24" spans="1:17" ht="22.5" x14ac:dyDescent="0.55000000000000004">
      <c r="A24" s="120"/>
      <c r="B24" s="121">
        <f>แยกชั้นปี!B24</f>
        <v>4</v>
      </c>
      <c r="C24" s="121" t="str">
        <f>แยกชั้นปี!C24</f>
        <v>ครุศาสตรบัณฑิต</v>
      </c>
      <c r="D24" s="121" t="str">
        <f>แยกชั้นปี!D24</f>
        <v>ภาษาอังกฤษ</v>
      </c>
      <c r="E24" s="121" t="str">
        <f>แยกชั้นปี!E24</f>
        <v>ปริญญาตรี</v>
      </c>
      <c r="F24" s="122"/>
      <c r="G24" s="122"/>
      <c r="H24" s="421">
        <f t="shared" si="8"/>
        <v>0</v>
      </c>
      <c r="I24" s="122"/>
      <c r="J24" s="122"/>
      <c r="K24" s="421"/>
      <c r="L24" s="122"/>
      <c r="M24" s="122"/>
      <c r="N24" s="421"/>
      <c r="O24" s="369">
        <f t="shared" si="7"/>
        <v>0</v>
      </c>
      <c r="P24" s="369">
        <f t="shared" si="7"/>
        <v>0</v>
      </c>
      <c r="Q24" s="421">
        <f t="shared" si="9"/>
        <v>0</v>
      </c>
    </row>
    <row r="25" spans="1:17" ht="22.5" x14ac:dyDescent="0.55000000000000004">
      <c r="A25" s="120"/>
      <c r="B25" s="121">
        <f>แยกชั้นปี!B25</f>
        <v>5</v>
      </c>
      <c r="C25" s="121" t="str">
        <f>แยกชั้นปี!C25</f>
        <v>ครุศาสตรบัณฑิต</v>
      </c>
      <c r="D25" s="121" t="str">
        <f>แยกชั้นปี!D25</f>
        <v>ภาษาไทย</v>
      </c>
      <c r="E25" s="121" t="str">
        <f>แยกชั้นปี!E25</f>
        <v>ปริญญาตรี</v>
      </c>
      <c r="F25" s="122"/>
      <c r="G25" s="122"/>
      <c r="H25" s="421">
        <f t="shared" si="8"/>
        <v>0</v>
      </c>
      <c r="I25" s="122"/>
      <c r="J25" s="122"/>
      <c r="K25" s="421"/>
      <c r="L25" s="122"/>
      <c r="M25" s="122"/>
      <c r="N25" s="421"/>
      <c r="O25" s="369">
        <f t="shared" si="7"/>
        <v>0</v>
      </c>
      <c r="P25" s="369">
        <f t="shared" si="7"/>
        <v>0</v>
      </c>
      <c r="Q25" s="421">
        <f t="shared" si="9"/>
        <v>0</v>
      </c>
    </row>
    <row r="26" spans="1:17" ht="22.5" x14ac:dyDescent="0.55000000000000004">
      <c r="A26" s="120"/>
      <c r="B26" s="121">
        <f>แยกชั้นปี!B26</f>
        <v>6</v>
      </c>
      <c r="C26" s="121" t="str">
        <f>แยกชั้นปี!C26</f>
        <v>ครุศาสตรบัณฑิต</v>
      </c>
      <c r="D26" s="121" t="str">
        <f>แยกชั้นปี!D26</f>
        <v>สังคมศึกษา</v>
      </c>
      <c r="E26" s="121" t="str">
        <f>แยกชั้นปี!E26</f>
        <v>ปริญญาตรี</v>
      </c>
      <c r="F26" s="122"/>
      <c r="G26" s="122"/>
      <c r="H26" s="421">
        <f t="shared" si="8"/>
        <v>0</v>
      </c>
      <c r="I26" s="122"/>
      <c r="J26" s="122"/>
      <c r="K26" s="421"/>
      <c r="L26" s="122"/>
      <c r="M26" s="122"/>
      <c r="N26" s="421"/>
      <c r="O26" s="369">
        <f t="shared" si="7"/>
        <v>0</v>
      </c>
      <c r="P26" s="369">
        <f t="shared" si="7"/>
        <v>0</v>
      </c>
      <c r="Q26" s="421">
        <f t="shared" si="9"/>
        <v>0</v>
      </c>
    </row>
    <row r="27" spans="1:17" ht="22.5" x14ac:dyDescent="0.55000000000000004">
      <c r="A27" s="120"/>
      <c r="B27" s="121">
        <f>แยกชั้นปี!B27</f>
        <v>7</v>
      </c>
      <c r="C27" s="121" t="str">
        <f>แยกชั้นปี!C27</f>
        <v>ครุศาสตรบัณฑิต</v>
      </c>
      <c r="D27" s="121" t="str">
        <f>แยกชั้นปี!D27</f>
        <v>การประถมศึกษา</v>
      </c>
      <c r="E27" s="121" t="str">
        <f>แยกชั้นปี!E27</f>
        <v>ปริญญาตรี</v>
      </c>
      <c r="F27" s="122"/>
      <c r="G27" s="122"/>
      <c r="H27" s="421">
        <f t="shared" si="8"/>
        <v>0</v>
      </c>
      <c r="I27" s="122"/>
      <c r="J27" s="122"/>
      <c r="K27" s="421"/>
      <c r="L27" s="122"/>
      <c r="M27" s="122"/>
      <c r="N27" s="421"/>
      <c r="O27" s="369">
        <f t="shared" si="7"/>
        <v>0</v>
      </c>
      <c r="P27" s="369">
        <f t="shared" si="7"/>
        <v>0</v>
      </c>
      <c r="Q27" s="421">
        <f t="shared" si="9"/>
        <v>0</v>
      </c>
    </row>
    <row r="28" spans="1:17" ht="22.5" x14ac:dyDescent="0.55000000000000004">
      <c r="A28" s="120"/>
      <c r="B28" s="121">
        <f>แยกชั้นปี!B28</f>
        <v>8</v>
      </c>
      <c r="C28" s="121" t="str">
        <f>แยกชั้นปี!C28</f>
        <v>ครุศาสตรบัณฑิต</v>
      </c>
      <c r="D28" s="121" t="str">
        <f>แยกชั้นปี!D28</f>
        <v>วิทยาศาสตร์ทั่วไป</v>
      </c>
      <c r="E28" s="121" t="str">
        <f>แยกชั้นปี!E28</f>
        <v>ปริญญาตรี</v>
      </c>
      <c r="F28" s="122"/>
      <c r="G28" s="122"/>
      <c r="H28" s="421">
        <f t="shared" si="8"/>
        <v>0</v>
      </c>
      <c r="I28" s="122"/>
      <c r="J28" s="122"/>
      <c r="K28" s="421"/>
      <c r="L28" s="122"/>
      <c r="M28" s="122"/>
      <c r="N28" s="421"/>
      <c r="O28" s="369">
        <f t="shared" si="7"/>
        <v>0</v>
      </c>
      <c r="P28" s="369">
        <f t="shared" si="7"/>
        <v>0</v>
      </c>
      <c r="Q28" s="421">
        <f t="shared" si="9"/>
        <v>0</v>
      </c>
    </row>
    <row r="29" spans="1:17" ht="22.5" x14ac:dyDescent="0.55000000000000004">
      <c r="A29" s="120"/>
      <c r="B29" s="121">
        <f>แยกชั้นปี!B29</f>
        <v>9</v>
      </c>
      <c r="C29" s="121" t="str">
        <f>แยกชั้นปี!C29</f>
        <v>ครุศาสตรบัณฑิต</v>
      </c>
      <c r="D29" s="121" t="str">
        <f>แยกชั้นปี!D29</f>
        <v>พลศึกษา</v>
      </c>
      <c r="E29" s="121" t="str">
        <f>แยกชั้นปี!E29</f>
        <v>ปริญญาตรี</v>
      </c>
      <c r="F29" s="122"/>
      <c r="G29" s="122"/>
      <c r="H29" s="421">
        <f t="shared" si="8"/>
        <v>0</v>
      </c>
      <c r="I29" s="122"/>
      <c r="J29" s="122"/>
      <c r="K29" s="421"/>
      <c r="L29" s="122"/>
      <c r="M29" s="122"/>
      <c r="N29" s="421"/>
      <c r="O29" s="369">
        <f t="shared" si="7"/>
        <v>0</v>
      </c>
      <c r="P29" s="369">
        <f t="shared" si="7"/>
        <v>0</v>
      </c>
      <c r="Q29" s="421">
        <f t="shared" si="9"/>
        <v>0</v>
      </c>
    </row>
    <row r="30" spans="1:17" ht="22.5" x14ac:dyDescent="0.55000000000000004">
      <c r="A30" s="120"/>
      <c r="B30" s="121">
        <f>แยกชั้นปี!B30</f>
        <v>10</v>
      </c>
      <c r="C30" s="121" t="str">
        <f>แยกชั้นปี!C30</f>
        <v>ครุศาสตรบัณฑิต</v>
      </c>
      <c r="D30" s="121" t="str">
        <f>แยกชั้นปี!D30</f>
        <v>ดนตรีศึกษา</v>
      </c>
      <c r="E30" s="121" t="str">
        <f>แยกชั้นปี!E30</f>
        <v>ปริญญาตรี</v>
      </c>
      <c r="F30" s="122"/>
      <c r="G30" s="122"/>
      <c r="H30" s="421">
        <f t="shared" si="8"/>
        <v>0</v>
      </c>
      <c r="I30" s="122"/>
      <c r="J30" s="122"/>
      <c r="K30" s="421"/>
      <c r="L30" s="122"/>
      <c r="M30" s="122"/>
      <c r="N30" s="421"/>
      <c r="O30" s="369">
        <f t="shared" si="7"/>
        <v>0</v>
      </c>
      <c r="P30" s="369">
        <f t="shared" si="7"/>
        <v>0</v>
      </c>
      <c r="Q30" s="421">
        <f t="shared" si="9"/>
        <v>0</v>
      </c>
    </row>
    <row r="31" spans="1:17" ht="22.5" x14ac:dyDescent="0.55000000000000004">
      <c r="A31" s="120"/>
      <c r="B31" s="121">
        <f>แยกชั้นปี!B31</f>
        <v>11</v>
      </c>
      <c r="C31" s="121" t="str">
        <f>แยกชั้นปี!C31</f>
        <v>ครุศาสตรบัณฑิต</v>
      </c>
      <c r="D31" s="121" t="str">
        <f>แยกชั้นปี!D31</f>
        <v>การสอนภาษาจีน</v>
      </c>
      <c r="E31" s="121" t="str">
        <f>แยกชั้นปี!E31</f>
        <v>ปริญญาตรี</v>
      </c>
      <c r="F31" s="122"/>
      <c r="G31" s="122"/>
      <c r="H31" s="421">
        <f t="shared" si="8"/>
        <v>0</v>
      </c>
      <c r="I31" s="122"/>
      <c r="J31" s="122"/>
      <c r="K31" s="421"/>
      <c r="L31" s="122"/>
      <c r="M31" s="122"/>
      <c r="N31" s="421"/>
      <c r="O31" s="369">
        <f t="shared" si="7"/>
        <v>0</v>
      </c>
      <c r="P31" s="369">
        <f t="shared" si="7"/>
        <v>0</v>
      </c>
      <c r="Q31" s="421">
        <f t="shared" si="9"/>
        <v>0</v>
      </c>
    </row>
    <row r="32" spans="1:17" ht="22.5" x14ac:dyDescent="0.55000000000000004">
      <c r="A32" s="120"/>
      <c r="B32" s="121">
        <f>แยกชั้นปี!B32</f>
        <v>12</v>
      </c>
      <c r="C32" s="121" t="str">
        <f>แยกชั้นปี!C33</f>
        <v>ประกาศนียบัตรบัณฑิต</v>
      </c>
      <c r="D32" s="121" t="str">
        <f>แยกชั้นปี!D33</f>
        <v>วิชาชีพครู</v>
      </c>
      <c r="E32" s="121" t="str">
        <f>แยกชั้นปี!E33</f>
        <v>ประกาศนียบัตร</v>
      </c>
      <c r="F32" s="122"/>
      <c r="G32" s="122"/>
      <c r="H32" s="421"/>
      <c r="I32" s="122"/>
      <c r="J32" s="122"/>
      <c r="K32" s="421"/>
      <c r="L32" s="122"/>
      <c r="M32" s="122"/>
      <c r="N32" s="421">
        <f>SUM(L32:M32)</f>
        <v>0</v>
      </c>
      <c r="O32" s="369">
        <f>F32+I32+L32</f>
        <v>0</v>
      </c>
      <c r="P32" s="369">
        <f>G32+J32+M32</f>
        <v>0</v>
      </c>
      <c r="Q32" s="421">
        <f t="shared" si="9"/>
        <v>0</v>
      </c>
    </row>
    <row r="33" spans="1:17" ht="22.5" x14ac:dyDescent="0.55000000000000004">
      <c r="A33" s="120"/>
      <c r="B33" s="121">
        <f>แยกชั้นปี!B33</f>
        <v>13</v>
      </c>
      <c r="C33" s="121" t="str">
        <f>แยกชั้นปี!C34</f>
        <v>ครุศาสตรมหาบัณฑิต</v>
      </c>
      <c r="D33" s="121" t="str">
        <f>แยกชั้นปี!D34</f>
        <v>การบริหารการศึกษา (โท)</v>
      </c>
      <c r="E33" s="121" t="str">
        <f>แยกชั้นปี!E34</f>
        <v>ปริญญาโท</v>
      </c>
      <c r="F33" s="122"/>
      <c r="G33" s="122"/>
      <c r="H33" s="421"/>
      <c r="I33" s="122"/>
      <c r="J33" s="122"/>
      <c r="K33" s="421"/>
      <c r="L33" s="122"/>
      <c r="M33" s="122"/>
      <c r="N33" s="421">
        <f t="shared" ref="N33:N34" si="10">SUM(L33:M33)</f>
        <v>0</v>
      </c>
      <c r="O33" s="369">
        <f t="shared" ref="O33:P34" si="11">F33+I33+L33</f>
        <v>0</v>
      </c>
      <c r="P33" s="369">
        <f t="shared" si="11"/>
        <v>0</v>
      </c>
      <c r="Q33" s="421">
        <f t="shared" si="9"/>
        <v>0</v>
      </c>
    </row>
    <row r="34" spans="1:17" ht="22.5" x14ac:dyDescent="0.55000000000000004">
      <c r="A34" s="120"/>
      <c r="B34" s="121">
        <f>แยกชั้นปี!B34</f>
        <v>14</v>
      </c>
      <c r="C34" s="121" t="str">
        <f>แยกชั้นปี!C36</f>
        <v>ครุศาสตรมหาบัณฑิต</v>
      </c>
      <c r="D34" s="121" t="str">
        <f>แยกชั้นปี!D36</f>
        <v>การบริหารการศึกษา (เอก)</v>
      </c>
      <c r="E34" s="121" t="str">
        <f>แยกชั้นปี!E36</f>
        <v>ปริญญาเอก</v>
      </c>
      <c r="F34" s="122"/>
      <c r="G34" s="122"/>
      <c r="H34" s="421"/>
      <c r="I34" s="122"/>
      <c r="J34" s="122"/>
      <c r="K34" s="421"/>
      <c r="L34" s="122"/>
      <c r="M34" s="122"/>
      <c r="N34" s="421">
        <f t="shared" si="10"/>
        <v>0</v>
      </c>
      <c r="O34" s="369">
        <f t="shared" si="11"/>
        <v>0</v>
      </c>
      <c r="P34" s="369">
        <f t="shared" si="11"/>
        <v>0</v>
      </c>
      <c r="Q34" s="421">
        <f t="shared" si="9"/>
        <v>0</v>
      </c>
    </row>
    <row r="35" spans="1:17" s="108" customFormat="1" ht="22.5" x14ac:dyDescent="0.55000000000000004">
      <c r="A35" s="544" t="s">
        <v>40</v>
      </c>
      <c r="B35" s="544"/>
      <c r="C35" s="544"/>
      <c r="D35" s="544"/>
      <c r="E35" s="544"/>
      <c r="F35" s="421">
        <f>SUM(F21:F34)</f>
        <v>0</v>
      </c>
      <c r="G35" s="421">
        <f t="shared" ref="G35:Q35" si="12">SUM(G21:G34)</f>
        <v>0</v>
      </c>
      <c r="H35" s="421">
        <f t="shared" si="12"/>
        <v>0</v>
      </c>
      <c r="I35" s="421"/>
      <c r="J35" s="421"/>
      <c r="K35" s="421"/>
      <c r="L35" s="421">
        <f t="shared" si="12"/>
        <v>0</v>
      </c>
      <c r="M35" s="421">
        <f t="shared" si="12"/>
        <v>0</v>
      </c>
      <c r="N35" s="421">
        <f t="shared" si="12"/>
        <v>0</v>
      </c>
      <c r="O35" s="421">
        <f t="shared" si="12"/>
        <v>0</v>
      </c>
      <c r="P35" s="421">
        <f t="shared" si="12"/>
        <v>0</v>
      </c>
      <c r="Q35" s="421">
        <f t="shared" si="12"/>
        <v>0</v>
      </c>
    </row>
    <row r="36" spans="1:17" s="108" customFormat="1" ht="22.5" x14ac:dyDescent="0.55000000000000004">
      <c r="A36" s="376" t="s">
        <v>41</v>
      </c>
      <c r="B36" s="377"/>
      <c r="C36" s="377"/>
      <c r="D36" s="377"/>
      <c r="E36" s="377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</row>
    <row r="37" spans="1:17" ht="22.5" x14ac:dyDescent="0.55000000000000004">
      <c r="A37" s="120"/>
      <c r="B37" s="121">
        <f>แยกชั้นปี!B39</f>
        <v>1</v>
      </c>
      <c r="C37" s="121" t="str">
        <f>แยกชั้นปี!C39</f>
        <v>ศิลปศาสตรบัณฑิต</v>
      </c>
      <c r="D37" s="121" t="str">
        <f>แยกชั้นปี!D39</f>
        <v>การพัฒนาชุมชน</v>
      </c>
      <c r="E37" s="121" t="str">
        <f>แยกชั้นปี!E39</f>
        <v>ปริญญาตรี</v>
      </c>
      <c r="F37" s="122"/>
      <c r="G37" s="122"/>
      <c r="H37" s="422">
        <f>SUM(F37:G37)</f>
        <v>0</v>
      </c>
      <c r="I37" s="122"/>
      <c r="J37" s="122"/>
      <c r="K37" s="422">
        <f>SUM(I37:J37)</f>
        <v>0</v>
      </c>
      <c r="L37" s="122"/>
      <c r="M37" s="122"/>
      <c r="N37" s="422"/>
      <c r="O37" s="369">
        <f>F37+I37</f>
        <v>0</v>
      </c>
      <c r="P37" s="369">
        <f>G37+J37</f>
        <v>0</v>
      </c>
      <c r="Q37" s="422">
        <f t="shared" ref="Q37:Q46" si="13">SUM(O37+P37)</f>
        <v>0</v>
      </c>
    </row>
    <row r="38" spans="1:17" ht="22.5" x14ac:dyDescent="0.55000000000000004">
      <c r="A38" s="120"/>
      <c r="B38" s="121">
        <f>แยกชั้นปี!B40</f>
        <v>2</v>
      </c>
      <c r="C38" s="121" t="str">
        <f>แยกชั้นปี!C40</f>
        <v>ศิลปศาสตรบัณฑิต</v>
      </c>
      <c r="D38" s="121" t="str">
        <f>แยกชั้นปี!D40</f>
        <v>ภาษาจีน</v>
      </c>
      <c r="E38" s="121" t="str">
        <f>แยกชั้นปี!E40</f>
        <v>ปริญญาตรี</v>
      </c>
      <c r="F38" s="122"/>
      <c r="G38" s="122"/>
      <c r="H38" s="422">
        <f t="shared" ref="H38:H45" si="14">SUM(F38:G38)</f>
        <v>0</v>
      </c>
      <c r="I38" s="122"/>
      <c r="J38" s="122"/>
      <c r="K38" s="422"/>
      <c r="L38" s="122"/>
      <c r="M38" s="122"/>
      <c r="N38" s="422"/>
      <c r="O38" s="369">
        <f t="shared" ref="O38:P45" si="15">F38+I38</f>
        <v>0</v>
      </c>
      <c r="P38" s="369">
        <f t="shared" si="15"/>
        <v>0</v>
      </c>
      <c r="Q38" s="422">
        <f t="shared" si="13"/>
        <v>0</v>
      </c>
    </row>
    <row r="39" spans="1:17" ht="22.5" x14ac:dyDescent="0.55000000000000004">
      <c r="A39" s="120"/>
      <c r="B39" s="121">
        <f>แยกชั้นปี!B41</f>
        <v>3</v>
      </c>
      <c r="C39" s="121" t="str">
        <f>แยกชั้นปี!C41</f>
        <v>ศิลปศาสตรบัณฑิต</v>
      </c>
      <c r="D39" s="121" t="str">
        <f>แยกชั้นปี!D41</f>
        <v>ภาษาญี่ปุ่น</v>
      </c>
      <c r="E39" s="121" t="str">
        <f>แยกชั้นปี!E41</f>
        <v>ปริญญาตรี</v>
      </c>
      <c r="F39" s="122"/>
      <c r="G39" s="122"/>
      <c r="H39" s="422">
        <f t="shared" si="14"/>
        <v>0</v>
      </c>
      <c r="I39" s="122"/>
      <c r="J39" s="122"/>
      <c r="K39" s="422"/>
      <c r="L39" s="122"/>
      <c r="M39" s="122"/>
      <c r="N39" s="422"/>
      <c r="O39" s="369">
        <f t="shared" si="15"/>
        <v>0</v>
      </c>
      <c r="P39" s="369">
        <f t="shared" si="15"/>
        <v>0</v>
      </c>
      <c r="Q39" s="422">
        <f t="shared" si="13"/>
        <v>0</v>
      </c>
    </row>
    <row r="40" spans="1:17" ht="22.5" x14ac:dyDescent="0.55000000000000004">
      <c r="A40" s="120"/>
      <c r="B40" s="121">
        <f>แยกชั้นปี!B42</f>
        <v>4</v>
      </c>
      <c r="C40" s="121" t="str">
        <f>แยกชั้นปี!C42</f>
        <v>ศิลปศาสตรบัณฑิต</v>
      </c>
      <c r="D40" s="121" t="str">
        <f>แยกชั้นปี!D42</f>
        <v>ภาษาอังกฤษธุรกิจ</v>
      </c>
      <c r="E40" s="121" t="str">
        <f>แยกชั้นปี!E42</f>
        <v>ปริญญาตรี</v>
      </c>
      <c r="F40" s="122"/>
      <c r="G40" s="122"/>
      <c r="H40" s="422">
        <f t="shared" si="14"/>
        <v>0</v>
      </c>
      <c r="I40" s="122"/>
      <c r="J40" s="122"/>
      <c r="K40" s="422">
        <f t="shared" ref="K40" si="16">SUM(I40:J40)</f>
        <v>0</v>
      </c>
      <c r="L40" s="122"/>
      <c r="M40" s="122"/>
      <c r="N40" s="422"/>
      <c r="O40" s="369">
        <f t="shared" si="15"/>
        <v>0</v>
      </c>
      <c r="P40" s="369">
        <f t="shared" si="15"/>
        <v>0</v>
      </c>
      <c r="Q40" s="422">
        <f t="shared" si="13"/>
        <v>0</v>
      </c>
    </row>
    <row r="41" spans="1:17" ht="22.5" hidden="1" x14ac:dyDescent="0.55000000000000004">
      <c r="A41" s="120"/>
      <c r="B41" s="121">
        <f>แยกชั้นปี!B43</f>
        <v>5</v>
      </c>
      <c r="C41" s="121" t="str">
        <f>แยกชั้นปี!C43</f>
        <v>ศิลปศาสตรบัณฑิต</v>
      </c>
      <c r="D41" s="121" t="s">
        <v>132</v>
      </c>
      <c r="E41" s="121" t="str">
        <f>แยกชั้นปี!E43</f>
        <v>ปริญญาตรี</v>
      </c>
      <c r="F41" s="122"/>
      <c r="G41" s="122"/>
      <c r="H41" s="422">
        <f t="shared" si="14"/>
        <v>0</v>
      </c>
      <c r="I41" s="122"/>
      <c r="J41" s="122"/>
      <c r="K41" s="422"/>
      <c r="L41" s="122"/>
      <c r="M41" s="122"/>
      <c r="N41" s="422"/>
      <c r="O41" s="369"/>
      <c r="P41" s="369">
        <f t="shared" si="15"/>
        <v>0</v>
      </c>
      <c r="Q41" s="422">
        <f t="shared" si="13"/>
        <v>0</v>
      </c>
    </row>
    <row r="42" spans="1:17" ht="22.5" x14ac:dyDescent="0.55000000000000004">
      <c r="A42" s="120"/>
      <c r="B42" s="121">
        <v>5</v>
      </c>
      <c r="C42" s="121" t="str">
        <f>แยกชั้นปี!C44</f>
        <v>ศิลปศาสตรบัณฑิต</v>
      </c>
      <c r="D42" s="121" t="str">
        <f>แยกชั้นปี!D44</f>
        <v>ศิลปะและการออกแบบ</v>
      </c>
      <c r="E42" s="121" t="str">
        <f>แยกชั้นปี!E44</f>
        <v>ปริญญาตรี</v>
      </c>
      <c r="F42" s="122"/>
      <c r="G42" s="122"/>
      <c r="H42" s="422">
        <f t="shared" si="14"/>
        <v>0</v>
      </c>
      <c r="I42" s="122"/>
      <c r="J42" s="122"/>
      <c r="K42" s="422"/>
      <c r="L42" s="122"/>
      <c r="M42" s="122"/>
      <c r="N42" s="422"/>
      <c r="O42" s="369">
        <f t="shared" si="15"/>
        <v>0</v>
      </c>
      <c r="P42" s="369">
        <f t="shared" si="15"/>
        <v>0</v>
      </c>
      <c r="Q42" s="422">
        <f t="shared" si="13"/>
        <v>0</v>
      </c>
    </row>
    <row r="43" spans="1:17" ht="22.5" x14ac:dyDescent="0.55000000000000004">
      <c r="A43" s="120"/>
      <c r="B43" s="121">
        <v>6</v>
      </c>
      <c r="C43" s="121" t="str">
        <f>แยกชั้นปี!C45</f>
        <v>ศิลปศาสตรบัณฑิต</v>
      </c>
      <c r="D43" s="121" t="str">
        <f>แยกชั้นปี!D45</f>
        <v>ภาษาไทยเพื่อการสื่อสาร</v>
      </c>
      <c r="E43" s="121" t="str">
        <f>แยกชั้นปี!E45</f>
        <v>ปริญญาตรี</v>
      </c>
      <c r="F43" s="122"/>
      <c r="G43" s="122"/>
      <c r="H43" s="422">
        <f t="shared" si="14"/>
        <v>0</v>
      </c>
      <c r="I43" s="122"/>
      <c r="J43" s="122"/>
      <c r="K43" s="422"/>
      <c r="L43" s="122"/>
      <c r="M43" s="122"/>
      <c r="N43" s="422"/>
      <c r="O43" s="369">
        <f t="shared" si="15"/>
        <v>0</v>
      </c>
      <c r="P43" s="369">
        <f t="shared" si="15"/>
        <v>0</v>
      </c>
      <c r="Q43" s="422">
        <f t="shared" si="13"/>
        <v>0</v>
      </c>
    </row>
    <row r="44" spans="1:17" ht="22.5" x14ac:dyDescent="0.55000000000000004">
      <c r="A44" s="120"/>
      <c r="B44" s="121">
        <v>7</v>
      </c>
      <c r="C44" s="121" t="str">
        <f>แยกชั้นปี!C46</f>
        <v>ศิลปศาสตรบัณฑิต</v>
      </c>
      <c r="D44" s="121" t="str">
        <f>แยกชั้นปี!D46</f>
        <v>ประวัติศาสตร์</v>
      </c>
      <c r="E44" s="121" t="str">
        <f>แยกชั้นปี!E46</f>
        <v>ปริญญาตรี</v>
      </c>
      <c r="F44" s="122"/>
      <c r="G44" s="122"/>
      <c r="H44" s="422">
        <f t="shared" si="14"/>
        <v>0</v>
      </c>
      <c r="I44" s="122"/>
      <c r="J44" s="122"/>
      <c r="K44" s="422"/>
      <c r="L44" s="122"/>
      <c r="M44" s="122"/>
      <c r="N44" s="422"/>
      <c r="O44" s="369">
        <f t="shared" si="15"/>
        <v>0</v>
      </c>
      <c r="P44" s="369">
        <f t="shared" si="15"/>
        <v>0</v>
      </c>
      <c r="Q44" s="422">
        <f t="shared" si="13"/>
        <v>0</v>
      </c>
    </row>
    <row r="45" spans="1:17" ht="22.5" x14ac:dyDescent="0.55000000000000004">
      <c r="A45" s="120"/>
      <c r="B45" s="121">
        <v>8</v>
      </c>
      <c r="C45" s="121" t="str">
        <f>แยกชั้นปี!C47</f>
        <v>นิเทศศาสตรบัณฑิต</v>
      </c>
      <c r="D45" s="121" t="str">
        <f>แยกชั้นปี!D47</f>
        <v>นิเทศศาสตร์</v>
      </c>
      <c r="E45" s="121" t="str">
        <f>แยกชั้นปี!E47</f>
        <v>ปริญญาตรี</v>
      </c>
      <c r="F45" s="122"/>
      <c r="G45" s="122"/>
      <c r="H45" s="422">
        <f t="shared" si="14"/>
        <v>0</v>
      </c>
      <c r="I45" s="122"/>
      <c r="J45" s="122"/>
      <c r="K45" s="422"/>
      <c r="L45" s="122"/>
      <c r="M45" s="122"/>
      <c r="N45" s="422"/>
      <c r="O45" s="369">
        <f t="shared" si="15"/>
        <v>0</v>
      </c>
      <c r="P45" s="369">
        <f t="shared" si="15"/>
        <v>0</v>
      </c>
      <c r="Q45" s="422">
        <f t="shared" si="13"/>
        <v>0</v>
      </c>
    </row>
    <row r="46" spans="1:17" s="108" customFormat="1" ht="22.5" x14ac:dyDescent="0.55000000000000004">
      <c r="A46" s="545" t="s">
        <v>49</v>
      </c>
      <c r="B46" s="545"/>
      <c r="C46" s="545"/>
      <c r="D46" s="545"/>
      <c r="E46" s="545"/>
      <c r="F46" s="422">
        <f t="shared" ref="F46:K46" si="17">SUM(F37:F45)</f>
        <v>0</v>
      </c>
      <c r="G46" s="422">
        <f t="shared" si="17"/>
        <v>0</v>
      </c>
      <c r="H46" s="422">
        <f t="shared" si="17"/>
        <v>0</v>
      </c>
      <c r="I46" s="422">
        <f t="shared" si="17"/>
        <v>0</v>
      </c>
      <c r="J46" s="422">
        <f t="shared" si="17"/>
        <v>0</v>
      </c>
      <c r="K46" s="422">
        <f t="shared" si="17"/>
        <v>0</v>
      </c>
      <c r="L46" s="422"/>
      <c r="M46" s="422"/>
      <c r="N46" s="422"/>
      <c r="O46" s="422">
        <f>SUM(O37:O45)</f>
        <v>0</v>
      </c>
      <c r="P46" s="422">
        <f>SUM(P37:P45)</f>
        <v>0</v>
      </c>
      <c r="Q46" s="422">
        <f t="shared" si="13"/>
        <v>0</v>
      </c>
    </row>
    <row r="47" spans="1:17" s="108" customFormat="1" ht="22.5" x14ac:dyDescent="0.55000000000000004">
      <c r="A47" s="378" t="s">
        <v>50</v>
      </c>
      <c r="B47" s="379"/>
      <c r="C47" s="379"/>
      <c r="D47" s="379"/>
      <c r="E47" s="379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</row>
    <row r="48" spans="1:17" ht="22.5" x14ac:dyDescent="0.55000000000000004">
      <c r="A48" s="120"/>
      <c r="B48" s="121">
        <f>แยกชั้นปี!B50</f>
        <v>1</v>
      </c>
      <c r="C48" s="121" t="str">
        <f>แยกชั้นปี!C50</f>
        <v>ศิลปศาสตรบัณฑิต</v>
      </c>
      <c r="D48" s="121" t="str">
        <f>แยกชั้นปี!D50</f>
        <v>การท่องเที่ยวและการโรงแรม</v>
      </c>
      <c r="E48" s="121" t="str">
        <f>แยกชั้นปี!E50</f>
        <v>ปริญญาตรี</v>
      </c>
      <c r="F48" s="122"/>
      <c r="G48" s="122"/>
      <c r="H48" s="417">
        <f>SUM(F48:G48)</f>
        <v>0</v>
      </c>
      <c r="I48" s="122"/>
      <c r="J48" s="122"/>
      <c r="K48" s="417"/>
      <c r="L48" s="122"/>
      <c r="M48" s="122"/>
      <c r="N48" s="417"/>
      <c r="O48" s="369">
        <f t="shared" ref="O48:P55" si="18">F48+I48</f>
        <v>0</v>
      </c>
      <c r="P48" s="369">
        <f t="shared" si="18"/>
        <v>0</v>
      </c>
      <c r="Q48" s="417">
        <f t="shared" ref="Q48:Q55" si="19">SUM(O48+P48)</f>
        <v>0</v>
      </c>
    </row>
    <row r="49" spans="1:17" ht="22.5" x14ac:dyDescent="0.55000000000000004">
      <c r="A49" s="120"/>
      <c r="B49" s="121">
        <f>แยกชั้นปี!B51</f>
        <v>2</v>
      </c>
      <c r="C49" s="121" t="str">
        <f>แยกชั้นปี!C51</f>
        <v>บริหารธุรกิจบัณฑิต</v>
      </c>
      <c r="D49" s="121" t="str">
        <f>แยกชั้นปี!D51</f>
        <v>การจัดการ</v>
      </c>
      <c r="E49" s="121" t="str">
        <f>แยกชั้นปี!E51</f>
        <v>ปริญญาตรี</v>
      </c>
      <c r="F49" s="122"/>
      <c r="G49" s="122"/>
      <c r="H49" s="417">
        <f t="shared" ref="H49:H55" si="20">SUM(F49:G49)</f>
        <v>0</v>
      </c>
      <c r="I49" s="122"/>
      <c r="J49" s="122"/>
      <c r="K49" s="417">
        <f t="shared" ref="K49:K54" si="21">SUM(I49:J49)</f>
        <v>0</v>
      </c>
      <c r="L49" s="122"/>
      <c r="M49" s="122"/>
      <c r="N49" s="417"/>
      <c r="O49" s="369">
        <f t="shared" si="18"/>
        <v>0</v>
      </c>
      <c r="P49" s="369">
        <f t="shared" si="18"/>
        <v>0</v>
      </c>
      <c r="Q49" s="417">
        <f t="shared" si="19"/>
        <v>0</v>
      </c>
    </row>
    <row r="50" spans="1:17" ht="22.5" x14ac:dyDescent="0.55000000000000004">
      <c r="A50" s="120"/>
      <c r="B50" s="121">
        <f>แยกชั้นปี!B52</f>
        <v>3</v>
      </c>
      <c r="C50" s="121" t="str">
        <f>แยกชั้นปี!C52</f>
        <v>บริหารธุรกิจบัณฑิต</v>
      </c>
      <c r="D50" s="121" t="str">
        <f>แยกชั้นปี!D52</f>
        <v>การตลาด</v>
      </c>
      <c r="E50" s="121" t="str">
        <f>แยกชั้นปี!E52</f>
        <v>ปริญญาตรี</v>
      </c>
      <c r="F50" s="122"/>
      <c r="G50" s="122"/>
      <c r="H50" s="417">
        <f t="shared" si="20"/>
        <v>0</v>
      </c>
      <c r="I50" s="122"/>
      <c r="J50" s="122"/>
      <c r="K50" s="417"/>
      <c r="L50" s="122"/>
      <c r="M50" s="122"/>
      <c r="N50" s="417"/>
      <c r="O50" s="369">
        <f t="shared" si="18"/>
        <v>0</v>
      </c>
      <c r="P50" s="369">
        <f t="shared" si="18"/>
        <v>0</v>
      </c>
      <c r="Q50" s="417">
        <f t="shared" si="19"/>
        <v>0</v>
      </c>
    </row>
    <row r="51" spans="1:17" ht="22.5" x14ac:dyDescent="0.55000000000000004">
      <c r="A51" s="120"/>
      <c r="B51" s="121">
        <f>แยกชั้นปี!B53</f>
        <v>4</v>
      </c>
      <c r="C51" s="121" t="str">
        <f>แยกชั้นปี!C53</f>
        <v>บริหารธุรกิจบัณฑิต</v>
      </c>
      <c r="D51" s="121" t="str">
        <f>แยกชั้นปี!D53</f>
        <v>ดิจิทัลและคอมพิวเตอร์ธุรกิจ</v>
      </c>
      <c r="E51" s="121" t="str">
        <f>แยกชั้นปี!E53</f>
        <v>ปริญญาตรี</v>
      </c>
      <c r="F51" s="122"/>
      <c r="G51" s="122"/>
      <c r="H51" s="417">
        <f t="shared" si="20"/>
        <v>0</v>
      </c>
      <c r="I51" s="122"/>
      <c r="J51" s="122"/>
      <c r="K51" s="417"/>
      <c r="L51" s="122"/>
      <c r="M51" s="122"/>
      <c r="N51" s="417"/>
      <c r="O51" s="369">
        <f t="shared" si="18"/>
        <v>0</v>
      </c>
      <c r="P51" s="369">
        <f t="shared" si="18"/>
        <v>0</v>
      </c>
      <c r="Q51" s="417">
        <f t="shared" si="19"/>
        <v>0</v>
      </c>
    </row>
    <row r="52" spans="1:17" ht="22.5" x14ac:dyDescent="0.55000000000000004">
      <c r="A52" s="120"/>
      <c r="B52" s="121">
        <f>แยกชั้นปี!B54</f>
        <v>5</v>
      </c>
      <c r="C52" s="121" t="str">
        <f>แยกชั้นปี!C54</f>
        <v>บริหารธุรกิจบัณฑิต</v>
      </c>
      <c r="D52" s="121" t="str">
        <f>แยกชั้นปี!D54</f>
        <v>บริหารธุรกิจระหว่างประเทศ</v>
      </c>
      <c r="E52" s="121" t="str">
        <f>แยกชั้นปี!E54</f>
        <v>ปริญญาตรี</v>
      </c>
      <c r="F52" s="122"/>
      <c r="G52" s="122"/>
      <c r="H52" s="417">
        <f t="shared" si="20"/>
        <v>0</v>
      </c>
      <c r="I52" s="122"/>
      <c r="J52" s="122"/>
      <c r="K52" s="417"/>
      <c r="L52" s="122"/>
      <c r="M52" s="122"/>
      <c r="N52" s="417"/>
      <c r="O52" s="369">
        <f t="shared" si="18"/>
        <v>0</v>
      </c>
      <c r="P52" s="369">
        <f t="shared" si="18"/>
        <v>0</v>
      </c>
      <c r="Q52" s="417">
        <f t="shared" si="19"/>
        <v>0</v>
      </c>
    </row>
    <row r="53" spans="1:17" ht="22.5" hidden="1" x14ac:dyDescent="0.55000000000000004">
      <c r="A53" s="120"/>
      <c r="B53" s="121">
        <f>แยกชั้นปี!B55</f>
        <v>6</v>
      </c>
      <c r="C53" s="121" t="str">
        <f>แยกชั้นปี!C55</f>
        <v>บริหารธุรกิจบัณฑิต</v>
      </c>
      <c r="D53" s="121" t="str">
        <f>แยกชั้นปี!D55</f>
        <v>เศรษฐศาสตร์การเงินการคลัง</v>
      </c>
      <c r="E53" s="121" t="str">
        <f>แยกชั้นปี!E55</f>
        <v>ปริญญาตรี</v>
      </c>
      <c r="F53" s="122"/>
      <c r="G53" s="122"/>
      <c r="H53" s="417">
        <f t="shared" si="20"/>
        <v>0</v>
      </c>
      <c r="I53" s="122"/>
      <c r="J53" s="122"/>
      <c r="K53" s="417"/>
      <c r="L53" s="122"/>
      <c r="M53" s="122"/>
      <c r="N53" s="417"/>
      <c r="O53" s="369">
        <f t="shared" si="18"/>
        <v>0</v>
      </c>
      <c r="P53" s="369">
        <f t="shared" si="18"/>
        <v>0</v>
      </c>
      <c r="Q53" s="417">
        <f t="shared" si="19"/>
        <v>0</v>
      </c>
    </row>
    <row r="54" spans="1:17" ht="22.5" x14ac:dyDescent="0.55000000000000004">
      <c r="A54" s="120"/>
      <c r="B54" s="121">
        <v>6</v>
      </c>
      <c r="C54" s="121" t="str">
        <f>แยกชั้นปี!C56</f>
        <v>บัญชีบัณฑิต</v>
      </c>
      <c r="D54" s="121" t="str">
        <f>แยกชั้นปี!D56</f>
        <v>การบัญชี</v>
      </c>
      <c r="E54" s="121" t="str">
        <f>แยกชั้นปี!E56</f>
        <v>ปริญญาตรี</v>
      </c>
      <c r="F54" s="122"/>
      <c r="G54" s="122"/>
      <c r="H54" s="417">
        <f t="shared" si="20"/>
        <v>0</v>
      </c>
      <c r="I54" s="122"/>
      <c r="J54" s="122"/>
      <c r="K54" s="417">
        <f t="shared" si="21"/>
        <v>0</v>
      </c>
      <c r="L54" s="122"/>
      <c r="M54" s="122"/>
      <c r="N54" s="417"/>
      <c r="O54" s="369">
        <f t="shared" si="18"/>
        <v>0</v>
      </c>
      <c r="P54" s="369">
        <f t="shared" si="18"/>
        <v>0</v>
      </c>
      <c r="Q54" s="417">
        <f t="shared" si="19"/>
        <v>0</v>
      </c>
    </row>
    <row r="55" spans="1:17" ht="22.5" x14ac:dyDescent="0.55000000000000004">
      <c r="A55" s="120"/>
      <c r="B55" s="121">
        <v>7</v>
      </c>
      <c r="C55" s="121" t="str">
        <f>แยกชั้นปี!C57</f>
        <v>บริหารธุรกิจบัณฑิต</v>
      </c>
      <c r="D55" s="121" t="str">
        <f>แยกชั้นปี!D57</f>
        <v>การจัดการธุรกิจการค้าสมัยใหม่</v>
      </c>
      <c r="E55" s="121" t="str">
        <f>แยกชั้นปี!E57</f>
        <v>ปริญญาตรี</v>
      </c>
      <c r="F55" s="122"/>
      <c r="G55" s="122"/>
      <c r="H55" s="417">
        <f t="shared" si="20"/>
        <v>0</v>
      </c>
      <c r="I55" s="122"/>
      <c r="J55" s="122"/>
      <c r="K55" s="417"/>
      <c r="L55" s="122"/>
      <c r="M55" s="122"/>
      <c r="N55" s="417"/>
      <c r="O55" s="369">
        <f t="shared" si="18"/>
        <v>0</v>
      </c>
      <c r="P55" s="369">
        <f t="shared" si="18"/>
        <v>0</v>
      </c>
      <c r="Q55" s="417">
        <f t="shared" si="19"/>
        <v>0</v>
      </c>
    </row>
    <row r="56" spans="1:17" s="108" customFormat="1" ht="22.5" x14ac:dyDescent="0.55000000000000004">
      <c r="A56" s="540" t="s">
        <v>58</v>
      </c>
      <c r="B56" s="540"/>
      <c r="C56" s="540"/>
      <c r="D56" s="540"/>
      <c r="E56" s="540"/>
      <c r="F56" s="417">
        <f>SUM(F48:F55)</f>
        <v>0</v>
      </c>
      <c r="G56" s="417">
        <f t="shared" ref="G56:Q56" si="22">SUM(G48:G55)</f>
        <v>0</v>
      </c>
      <c r="H56" s="417">
        <f t="shared" si="22"/>
        <v>0</v>
      </c>
      <c r="I56" s="417">
        <f t="shared" si="22"/>
        <v>0</v>
      </c>
      <c r="J56" s="417">
        <f t="shared" si="22"/>
        <v>0</v>
      </c>
      <c r="K56" s="417">
        <f t="shared" si="22"/>
        <v>0</v>
      </c>
      <c r="L56" s="417"/>
      <c r="M56" s="417"/>
      <c r="N56" s="417"/>
      <c r="O56" s="417">
        <f t="shared" si="22"/>
        <v>0</v>
      </c>
      <c r="P56" s="417">
        <f t="shared" si="22"/>
        <v>0</v>
      </c>
      <c r="Q56" s="417">
        <f t="shared" si="22"/>
        <v>0</v>
      </c>
    </row>
    <row r="57" spans="1:17" s="108" customFormat="1" ht="22.5" x14ac:dyDescent="0.55000000000000004">
      <c r="A57" s="380" t="s">
        <v>59</v>
      </c>
      <c r="B57" s="381"/>
      <c r="C57" s="381"/>
      <c r="D57" s="381"/>
      <c r="E57" s="381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</row>
    <row r="58" spans="1:17" ht="22.5" x14ac:dyDescent="0.55000000000000004">
      <c r="A58" s="120"/>
      <c r="B58" s="121">
        <v>1</v>
      </c>
      <c r="C58" s="48" t="s">
        <v>60</v>
      </c>
      <c r="D58" s="48" t="s">
        <v>61</v>
      </c>
      <c r="E58" s="48" t="s">
        <v>14</v>
      </c>
      <c r="F58" s="122"/>
      <c r="G58" s="122"/>
      <c r="H58" s="415">
        <f>SUM(F58:G58)</f>
        <v>0</v>
      </c>
      <c r="I58" s="122"/>
      <c r="J58" s="122"/>
      <c r="K58" s="415">
        <f t="shared" ref="K58:K60" si="23">SUM(I58:J58)</f>
        <v>0</v>
      </c>
      <c r="L58" s="122"/>
      <c r="M58" s="122"/>
      <c r="N58" s="415"/>
      <c r="O58" s="369">
        <f t="shared" ref="O58:P60" si="24">F58+I58</f>
        <v>0</v>
      </c>
      <c r="P58" s="369">
        <f t="shared" si="24"/>
        <v>0</v>
      </c>
      <c r="Q58" s="415">
        <f t="shared" ref="Q58:Q61" si="25">SUM(O58+P58)</f>
        <v>0</v>
      </c>
    </row>
    <row r="59" spans="1:17" ht="22.5" x14ac:dyDescent="0.55000000000000004">
      <c r="A59" s="120"/>
      <c r="B59" s="121">
        <v>2</v>
      </c>
      <c r="C59" s="48" t="s">
        <v>62</v>
      </c>
      <c r="D59" s="48" t="s">
        <v>63</v>
      </c>
      <c r="E59" s="48" t="s">
        <v>14</v>
      </c>
      <c r="F59" s="122"/>
      <c r="G59" s="122"/>
      <c r="H59" s="415">
        <f t="shared" ref="H59:H60" si="26">SUM(F59:G59)</f>
        <v>0</v>
      </c>
      <c r="I59" s="122"/>
      <c r="J59" s="122"/>
      <c r="K59" s="415"/>
      <c r="L59" s="122"/>
      <c r="M59" s="122"/>
      <c r="N59" s="415"/>
      <c r="O59" s="369">
        <f t="shared" si="24"/>
        <v>0</v>
      </c>
      <c r="P59" s="369">
        <f t="shared" si="24"/>
        <v>0</v>
      </c>
      <c r="Q59" s="415">
        <f t="shared" si="25"/>
        <v>0</v>
      </c>
    </row>
    <row r="60" spans="1:17" ht="22.5" x14ac:dyDescent="0.55000000000000004">
      <c r="A60" s="120"/>
      <c r="B60" s="121">
        <v>3</v>
      </c>
      <c r="C60" s="48" t="s">
        <v>64</v>
      </c>
      <c r="D60" s="48" t="s">
        <v>65</v>
      </c>
      <c r="E60" s="48" t="s">
        <v>14</v>
      </c>
      <c r="F60" s="122"/>
      <c r="G60" s="122"/>
      <c r="H60" s="415">
        <f t="shared" si="26"/>
        <v>0</v>
      </c>
      <c r="I60" s="122"/>
      <c r="J60" s="122"/>
      <c r="K60" s="415">
        <f t="shared" si="23"/>
        <v>0</v>
      </c>
      <c r="L60" s="122"/>
      <c r="M60" s="122"/>
      <c r="N60" s="415"/>
      <c r="O60" s="369">
        <f t="shared" si="24"/>
        <v>0</v>
      </c>
      <c r="P60" s="369">
        <f t="shared" si="24"/>
        <v>0</v>
      </c>
      <c r="Q60" s="415">
        <f t="shared" si="25"/>
        <v>0</v>
      </c>
    </row>
    <row r="61" spans="1:17" s="108" customFormat="1" ht="22.5" x14ac:dyDescent="0.55000000000000004">
      <c r="A61" s="537" t="s">
        <v>66</v>
      </c>
      <c r="B61" s="537"/>
      <c r="C61" s="537"/>
      <c r="D61" s="537"/>
      <c r="E61" s="537"/>
      <c r="F61" s="415">
        <f t="shared" ref="F61:K61" si="27">SUM(F58:F60)</f>
        <v>0</v>
      </c>
      <c r="G61" s="415">
        <f t="shared" si="27"/>
        <v>0</v>
      </c>
      <c r="H61" s="415">
        <f t="shared" si="27"/>
        <v>0</v>
      </c>
      <c r="I61" s="415">
        <f t="shared" si="27"/>
        <v>0</v>
      </c>
      <c r="J61" s="415">
        <f t="shared" si="27"/>
        <v>0</v>
      </c>
      <c r="K61" s="415">
        <f t="shared" si="27"/>
        <v>0</v>
      </c>
      <c r="L61" s="415"/>
      <c r="M61" s="415"/>
      <c r="N61" s="415"/>
      <c r="O61" s="415">
        <f>SUM(O58:O60)</f>
        <v>0</v>
      </c>
      <c r="P61" s="415">
        <f>SUM(P58:P60)</f>
        <v>0</v>
      </c>
      <c r="Q61" s="415">
        <f t="shared" si="25"/>
        <v>0</v>
      </c>
    </row>
    <row r="62" spans="1:17" s="108" customFormat="1" ht="22.5" x14ac:dyDescent="0.55000000000000004">
      <c r="A62" s="537" t="s">
        <v>119</v>
      </c>
      <c r="B62" s="537"/>
      <c r="C62" s="537"/>
      <c r="D62" s="537"/>
      <c r="E62" s="537"/>
      <c r="F62" s="415">
        <f t="shared" ref="F62:Q62" si="28">SUM(F19+F35+F46+F56+F61)</f>
        <v>0</v>
      </c>
      <c r="G62" s="415">
        <f t="shared" si="28"/>
        <v>0</v>
      </c>
      <c r="H62" s="415">
        <f t="shared" si="28"/>
        <v>0</v>
      </c>
      <c r="I62" s="415">
        <f t="shared" si="28"/>
        <v>0</v>
      </c>
      <c r="J62" s="415">
        <f t="shared" si="28"/>
        <v>0</v>
      </c>
      <c r="K62" s="415">
        <f t="shared" si="28"/>
        <v>0</v>
      </c>
      <c r="L62" s="415">
        <f t="shared" si="28"/>
        <v>0</v>
      </c>
      <c r="M62" s="415">
        <f t="shared" si="28"/>
        <v>0</v>
      </c>
      <c r="N62" s="415">
        <f t="shared" si="28"/>
        <v>0</v>
      </c>
      <c r="O62" s="415">
        <f t="shared" si="28"/>
        <v>0</v>
      </c>
      <c r="P62" s="415">
        <f t="shared" si="28"/>
        <v>0</v>
      </c>
      <c r="Q62" s="415">
        <f t="shared" si="28"/>
        <v>0</v>
      </c>
    </row>
  </sheetData>
  <mergeCells count="12">
    <mergeCell ref="A62:E62"/>
    <mergeCell ref="A1:Q1"/>
    <mergeCell ref="F2:Q2"/>
    <mergeCell ref="F3:H3"/>
    <mergeCell ref="I3:K3"/>
    <mergeCell ref="L3:N3"/>
    <mergeCell ref="O3:Q3"/>
    <mergeCell ref="A19:E19"/>
    <mergeCell ref="A35:E35"/>
    <mergeCell ref="A46:E46"/>
    <mergeCell ref="A56:E56"/>
    <mergeCell ref="A61:E6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rowBreaks count="3" manualBreakCount="3">
    <brk id="20" max="16383" man="1"/>
    <brk id="36" max="16383" man="1"/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6</vt:i4>
      </vt:variant>
    </vt:vector>
  </HeadingPairs>
  <TitlesOfParts>
    <vt:vector size="14" baseType="lpstr">
      <vt:lpstr>data66</vt:lpstr>
      <vt:lpstr>แยกชั้นปี</vt:lpstr>
      <vt:lpstr>สรุปแยก</vt:lpstr>
      <vt:lpstr>สรุปรวม</vt:lpstr>
      <vt:lpstr>จบปี67</vt:lpstr>
      <vt:lpstr>เผยแพร่ 4</vt:lpstr>
      <vt:lpstr>เผยแพร่ 5</vt:lpstr>
      <vt:lpstr>จบปี68N</vt:lpstr>
      <vt:lpstr>แยกชั้นปี!Print_Area</vt:lpstr>
      <vt:lpstr>จบปี67!Print_Titles</vt:lpstr>
      <vt:lpstr>จบปี68N!Print_Titles</vt:lpstr>
      <vt:lpstr>'เผยแพร่ 5'!Print_Titles</vt:lpstr>
      <vt:lpstr>แยกชั้นปี!Print_Titles</vt:lpstr>
      <vt:lpstr>สรุปแยก!Print_Titles</vt:lpstr>
    </vt:vector>
  </TitlesOfParts>
  <Company>www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</dc:creator>
  <cp:lastModifiedBy>Admin</cp:lastModifiedBy>
  <cp:lastPrinted>2025-09-25T07:44:32Z</cp:lastPrinted>
  <dcterms:created xsi:type="dcterms:W3CDTF">2015-10-24T07:41:00Z</dcterms:created>
  <dcterms:modified xsi:type="dcterms:W3CDTF">2025-09-25T07:58:43Z</dcterms:modified>
</cp:coreProperties>
</file>